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6377" windowHeight="8189" tabRatio="665" firstSheet="1" activeTab="9"/>
  </bookViews>
  <sheets>
    <sheet name="Lagorce" sheetId="3" r:id="rId1"/>
    <sheet name="Tarnos" sheetId="2" r:id="rId2"/>
    <sheet name="Perpezac" sheetId="6" r:id="rId3"/>
    <sheet name="Coutras" sheetId="11" r:id="rId4"/>
    <sheet name="Courpiac" sheetId="5" r:id="rId5"/>
    <sheet name="Brive" sheetId="1" r:id="rId6"/>
    <sheet name="Lagorce 2" sheetId="4" r:id="rId7"/>
    <sheet name="Tarnos2" sheetId="10" r:id="rId8"/>
    <sheet name="catégories" sheetId="12" r:id="rId9"/>
    <sheet name="scratch" sheetId="13" r:id="rId10"/>
    <sheet name="handicap" sheetId="14" r:id="rId11"/>
    <sheet name="Feuil2" sheetId="15" r:id="rId12"/>
  </sheets>
  <definedNames>
    <definedName name="J999999999999">Lagorce!$J:$J</definedName>
  </definedNames>
  <calcPr calcId="125725"/>
</workbook>
</file>

<file path=xl/calcChain.xml><?xml version="1.0" encoding="utf-8"?>
<calcChain xmlns="http://schemas.openxmlformats.org/spreadsheetml/2006/main">
  <c r="K77" i="15"/>
  <c r="J77"/>
  <c r="I77"/>
  <c r="H77"/>
  <c r="G77"/>
  <c r="F77"/>
  <c r="E77"/>
  <c r="D77"/>
  <c r="L77" s="1"/>
  <c r="K76"/>
  <c r="J76"/>
  <c r="I76"/>
  <c r="H76"/>
  <c r="G76"/>
  <c r="F76"/>
  <c r="E76"/>
  <c r="D76"/>
  <c r="L76" s="1"/>
  <c r="K75"/>
  <c r="J75"/>
  <c r="I75"/>
  <c r="H75"/>
  <c r="G75"/>
  <c r="F75"/>
  <c r="E75"/>
  <c r="D75"/>
  <c r="K74"/>
  <c r="J74"/>
  <c r="I74"/>
  <c r="H74"/>
  <c r="G74"/>
  <c r="F74"/>
  <c r="E74"/>
  <c r="D74"/>
  <c r="K73"/>
  <c r="J73"/>
  <c r="I73"/>
  <c r="H73"/>
  <c r="G73"/>
  <c r="F73"/>
  <c r="E73"/>
  <c r="D73"/>
  <c r="K72"/>
  <c r="J72"/>
  <c r="I72"/>
  <c r="H72"/>
  <c r="G72"/>
  <c r="F72"/>
  <c r="E72"/>
  <c r="D72"/>
  <c r="K71"/>
  <c r="J71"/>
  <c r="I71"/>
  <c r="H71"/>
  <c r="G71"/>
  <c r="F71"/>
  <c r="E71"/>
  <c r="D71"/>
  <c r="K70"/>
  <c r="J70"/>
  <c r="I70"/>
  <c r="H70"/>
  <c r="G70"/>
  <c r="F70"/>
  <c r="E70"/>
  <c r="D70"/>
  <c r="K69"/>
  <c r="J69"/>
  <c r="I69"/>
  <c r="H69"/>
  <c r="G69"/>
  <c r="F69"/>
  <c r="E69"/>
  <c r="D69"/>
  <c r="K68"/>
  <c r="J68"/>
  <c r="I68"/>
  <c r="H68"/>
  <c r="G68"/>
  <c r="F68"/>
  <c r="E68"/>
  <c r="D68"/>
  <c r="K67"/>
  <c r="J67"/>
  <c r="I67"/>
  <c r="H67"/>
  <c r="G67"/>
  <c r="F67"/>
  <c r="E67"/>
  <c r="D67"/>
  <c r="K66"/>
  <c r="J66"/>
  <c r="I66"/>
  <c r="H66"/>
  <c r="G66"/>
  <c r="F66"/>
  <c r="E66"/>
  <c r="D66"/>
  <c r="K65"/>
  <c r="J65"/>
  <c r="I65"/>
  <c r="H65"/>
  <c r="G65"/>
  <c r="F65"/>
  <c r="E65"/>
  <c r="D65"/>
  <c r="K64"/>
  <c r="J64"/>
  <c r="I64"/>
  <c r="H64"/>
  <c r="G64"/>
  <c r="F64"/>
  <c r="E64"/>
  <c r="D64"/>
  <c r="K63"/>
  <c r="J63"/>
  <c r="I63"/>
  <c r="H63"/>
  <c r="G63"/>
  <c r="F63"/>
  <c r="E63"/>
  <c r="D63"/>
  <c r="K62"/>
  <c r="J62"/>
  <c r="I62"/>
  <c r="H62"/>
  <c r="G62"/>
  <c r="F62"/>
  <c r="E62"/>
  <c r="D62"/>
  <c r="K61"/>
  <c r="J61"/>
  <c r="I61"/>
  <c r="H61"/>
  <c r="G61"/>
  <c r="F61"/>
  <c r="E61"/>
  <c r="D61"/>
  <c r="K60"/>
  <c r="J60"/>
  <c r="I60"/>
  <c r="H60"/>
  <c r="G60"/>
  <c r="F60"/>
  <c r="E60"/>
  <c r="D60"/>
  <c r="K59"/>
  <c r="J59"/>
  <c r="I59"/>
  <c r="H59"/>
  <c r="G59"/>
  <c r="F59"/>
  <c r="E59"/>
  <c r="D59"/>
  <c r="J58"/>
  <c r="I58"/>
  <c r="H58"/>
  <c r="G58"/>
  <c r="F58"/>
  <c r="E58"/>
  <c r="D58"/>
  <c r="K57"/>
  <c r="J57"/>
  <c r="I57"/>
  <c r="H57"/>
  <c r="G57"/>
  <c r="F57"/>
  <c r="E57"/>
  <c r="D57"/>
  <c r="K56"/>
  <c r="J56"/>
  <c r="I56"/>
  <c r="H56"/>
  <c r="G56"/>
  <c r="F56"/>
  <c r="E56"/>
  <c r="D56"/>
  <c r="K55"/>
  <c r="J55"/>
  <c r="I55"/>
  <c r="H55"/>
  <c r="G55"/>
  <c r="F55"/>
  <c r="E55"/>
  <c r="D55"/>
  <c r="K54"/>
  <c r="J54"/>
  <c r="I54"/>
  <c r="H54"/>
  <c r="G54"/>
  <c r="F54"/>
  <c r="E54"/>
  <c r="D54"/>
  <c r="K53"/>
  <c r="J53"/>
  <c r="H53"/>
  <c r="G53"/>
  <c r="F53"/>
  <c r="E53"/>
  <c r="D53"/>
  <c r="K52"/>
  <c r="J52"/>
  <c r="I52"/>
  <c r="H52"/>
  <c r="G52"/>
  <c r="F52"/>
  <c r="E52"/>
  <c r="D52"/>
  <c r="K51"/>
  <c r="J51"/>
  <c r="I51"/>
  <c r="H51"/>
  <c r="G51"/>
  <c r="F51"/>
  <c r="E51"/>
  <c r="D51"/>
  <c r="K50"/>
  <c r="J50"/>
  <c r="I50"/>
  <c r="H50"/>
  <c r="G50"/>
  <c r="F50"/>
  <c r="E50"/>
  <c r="D50"/>
  <c r="K49"/>
  <c r="J49"/>
  <c r="I49"/>
  <c r="H49"/>
  <c r="G49"/>
  <c r="F49"/>
  <c r="E49"/>
  <c r="D49"/>
  <c r="K48"/>
  <c r="J48"/>
  <c r="I48"/>
  <c r="H48"/>
  <c r="G48"/>
  <c r="F48"/>
  <c r="E48"/>
  <c r="D48"/>
  <c r="K47"/>
  <c r="J47"/>
  <c r="I47"/>
  <c r="H47"/>
  <c r="G47"/>
  <c r="F47"/>
  <c r="E47"/>
  <c r="D47"/>
  <c r="K46"/>
  <c r="J46"/>
  <c r="I46"/>
  <c r="H46"/>
  <c r="G46"/>
  <c r="F46"/>
  <c r="E46"/>
  <c r="D46"/>
  <c r="K45"/>
  <c r="J45"/>
  <c r="H45"/>
  <c r="G45"/>
  <c r="F45"/>
  <c r="E45"/>
  <c r="D45"/>
  <c r="J44"/>
  <c r="I44"/>
  <c r="H44"/>
  <c r="G44"/>
  <c r="F44"/>
  <c r="E44"/>
  <c r="D44"/>
  <c r="K43"/>
  <c r="I43"/>
  <c r="H43"/>
  <c r="G43"/>
  <c r="F43"/>
  <c r="E43"/>
  <c r="D43"/>
  <c r="J42"/>
  <c r="I42"/>
  <c r="H42"/>
  <c r="G42"/>
  <c r="F42"/>
  <c r="D42"/>
  <c r="K41"/>
  <c r="J41"/>
  <c r="I41"/>
  <c r="H41"/>
  <c r="G41"/>
  <c r="F41"/>
  <c r="E41"/>
  <c r="D41"/>
  <c r="K40"/>
  <c r="J40"/>
  <c r="I40"/>
  <c r="H40"/>
  <c r="G40"/>
  <c r="F40"/>
  <c r="E40"/>
  <c r="D40"/>
  <c r="K39"/>
  <c r="J39"/>
  <c r="I39"/>
  <c r="H39"/>
  <c r="G39"/>
  <c r="F39"/>
  <c r="E39"/>
  <c r="D39"/>
  <c r="K38"/>
  <c r="J38"/>
  <c r="I38"/>
  <c r="H38"/>
  <c r="G38"/>
  <c r="F38"/>
  <c r="E38"/>
  <c r="D38"/>
  <c r="K37"/>
  <c r="J37"/>
  <c r="I37"/>
  <c r="H37"/>
  <c r="G37"/>
  <c r="F37"/>
  <c r="E37"/>
  <c r="D37"/>
  <c r="K36"/>
  <c r="J36"/>
  <c r="I36"/>
  <c r="H36"/>
  <c r="G36"/>
  <c r="F36"/>
  <c r="E36"/>
  <c r="D36"/>
  <c r="K35"/>
  <c r="J35"/>
  <c r="I35"/>
  <c r="H35"/>
  <c r="G35"/>
  <c r="F35"/>
  <c r="E35"/>
  <c r="D35"/>
  <c r="K34"/>
  <c r="J34"/>
  <c r="I34"/>
  <c r="H34"/>
  <c r="F34"/>
  <c r="E34"/>
  <c r="D34"/>
  <c r="K33"/>
  <c r="J33"/>
  <c r="I33"/>
  <c r="H33"/>
  <c r="G33"/>
  <c r="F33"/>
  <c r="E33"/>
  <c r="D33"/>
  <c r="K32"/>
  <c r="J32"/>
  <c r="I32"/>
  <c r="H32"/>
  <c r="G32"/>
  <c r="F32"/>
  <c r="E32"/>
  <c r="D32"/>
  <c r="K31"/>
  <c r="I31"/>
  <c r="H31"/>
  <c r="G31"/>
  <c r="E31"/>
  <c r="D31"/>
  <c r="K30"/>
  <c r="J30"/>
  <c r="H30"/>
  <c r="G30"/>
  <c r="F30"/>
  <c r="D30"/>
  <c r="K29"/>
  <c r="J29"/>
  <c r="I29"/>
  <c r="H29"/>
  <c r="G29"/>
  <c r="F29"/>
  <c r="E29"/>
  <c r="D29"/>
  <c r="K28"/>
  <c r="J28"/>
  <c r="I28"/>
  <c r="H28"/>
  <c r="G28"/>
  <c r="F28"/>
  <c r="E28"/>
  <c r="D28"/>
  <c r="K27"/>
  <c r="J27"/>
  <c r="I27"/>
  <c r="H27"/>
  <c r="G27"/>
  <c r="F27"/>
  <c r="E27"/>
  <c r="D27"/>
  <c r="K26"/>
  <c r="J26"/>
  <c r="I26"/>
  <c r="H26"/>
  <c r="G26"/>
  <c r="F26"/>
  <c r="E26"/>
  <c r="D26"/>
  <c r="K25"/>
  <c r="J25"/>
  <c r="I25"/>
  <c r="H25"/>
  <c r="G25"/>
  <c r="F25"/>
  <c r="E25"/>
  <c r="D25"/>
  <c r="J24"/>
  <c r="I24"/>
  <c r="H24"/>
  <c r="G24"/>
  <c r="F24"/>
  <c r="E24"/>
  <c r="D24"/>
  <c r="J23"/>
  <c r="I23"/>
  <c r="H23"/>
  <c r="G23"/>
  <c r="F23"/>
  <c r="E23"/>
  <c r="D23"/>
  <c r="K22"/>
  <c r="J22"/>
  <c r="I22"/>
  <c r="H22"/>
  <c r="G22"/>
  <c r="F22"/>
  <c r="E22"/>
  <c r="D22"/>
  <c r="K21"/>
  <c r="J21"/>
  <c r="I21"/>
  <c r="H21"/>
  <c r="G21"/>
  <c r="F21"/>
  <c r="E21"/>
  <c r="D21"/>
  <c r="K20"/>
  <c r="J20"/>
  <c r="I20"/>
  <c r="H20"/>
  <c r="G20"/>
  <c r="F20"/>
  <c r="J19"/>
  <c r="I19"/>
  <c r="H19"/>
  <c r="G19"/>
  <c r="F19"/>
  <c r="E19"/>
  <c r="D19"/>
  <c r="K18"/>
  <c r="J18"/>
  <c r="I18"/>
  <c r="H18"/>
  <c r="G18"/>
  <c r="F18"/>
  <c r="E18"/>
  <c r="D18"/>
  <c r="K17"/>
  <c r="J17"/>
  <c r="I17"/>
  <c r="H17"/>
  <c r="G17"/>
  <c r="F17"/>
  <c r="E17"/>
  <c r="J16"/>
  <c r="I16"/>
  <c r="H16"/>
  <c r="G16"/>
  <c r="F16"/>
  <c r="E16"/>
  <c r="D16"/>
  <c r="K15"/>
  <c r="J15"/>
  <c r="I15"/>
  <c r="H15"/>
  <c r="G15"/>
  <c r="F15"/>
  <c r="E15"/>
  <c r="D15"/>
  <c r="J14"/>
  <c r="I14"/>
  <c r="H14"/>
  <c r="G14"/>
  <c r="F14"/>
  <c r="E14"/>
  <c r="D14"/>
  <c r="K13"/>
  <c r="J13"/>
  <c r="I13"/>
  <c r="H13"/>
  <c r="G13"/>
  <c r="F13"/>
  <c r="E13"/>
  <c r="D13"/>
  <c r="K12"/>
  <c r="J12"/>
  <c r="I12"/>
  <c r="H12"/>
  <c r="G12"/>
  <c r="F12"/>
  <c r="E12"/>
  <c r="D12"/>
  <c r="K11"/>
  <c r="J11"/>
  <c r="I11"/>
  <c r="H11"/>
  <c r="G11"/>
  <c r="F11"/>
  <c r="E11"/>
  <c r="D11"/>
  <c r="K10"/>
  <c r="J10"/>
  <c r="I10"/>
  <c r="H10"/>
  <c r="G10"/>
  <c r="F10"/>
  <c r="E10"/>
  <c r="D10"/>
  <c r="K9"/>
  <c r="J9"/>
  <c r="I9"/>
  <c r="H9"/>
  <c r="G9"/>
  <c r="F9"/>
  <c r="E9"/>
  <c r="D9"/>
  <c r="K8"/>
  <c r="J8"/>
  <c r="I8"/>
  <c r="H8"/>
  <c r="G8"/>
  <c r="F8"/>
  <c r="E8"/>
  <c r="D8"/>
  <c r="K7"/>
  <c r="J7"/>
  <c r="I7"/>
  <c r="H7"/>
  <c r="G7"/>
  <c r="F7"/>
  <c r="E7"/>
  <c r="D7"/>
  <c r="J6"/>
  <c r="I6"/>
  <c r="H6"/>
  <c r="G6"/>
  <c r="F6"/>
  <c r="E6"/>
  <c r="D6"/>
  <c r="I5"/>
  <c r="H5"/>
  <c r="G5"/>
  <c r="F5"/>
  <c r="E5"/>
  <c r="D5"/>
  <c r="K4"/>
  <c r="J4"/>
  <c r="I4"/>
  <c r="H4"/>
  <c r="G4"/>
  <c r="F4"/>
  <c r="E4"/>
  <c r="D4"/>
  <c r="L76" i="12"/>
  <c r="L7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K4"/>
  <c r="G12" i="14"/>
  <c r="G49"/>
  <c r="G56"/>
  <c r="G58"/>
  <c r="G15"/>
  <c r="G59"/>
  <c r="G60"/>
  <c r="G61"/>
  <c r="G5"/>
  <c r="G31"/>
  <c r="G46"/>
  <c r="G62"/>
  <c r="G50"/>
  <c r="G32"/>
  <c r="G63"/>
  <c r="G64"/>
  <c r="G6"/>
  <c r="G26"/>
  <c r="G37"/>
  <c r="G65"/>
  <c r="G66"/>
  <c r="G67"/>
  <c r="G68"/>
  <c r="G40"/>
  <c r="G69"/>
  <c r="G70"/>
  <c r="G54"/>
  <c r="G44"/>
  <c r="G18"/>
  <c r="G71"/>
  <c r="G72"/>
  <c r="G73"/>
  <c r="G29"/>
  <c r="G45"/>
  <c r="G28"/>
  <c r="G57"/>
  <c r="G42"/>
  <c r="G41"/>
  <c r="G10"/>
  <c r="G52"/>
  <c r="G25"/>
  <c r="G48"/>
  <c r="G43"/>
  <c r="G74"/>
  <c r="F12"/>
  <c r="F49"/>
  <c r="F53"/>
  <c r="F56"/>
  <c r="F39"/>
  <c r="F58"/>
  <c r="F59"/>
  <c r="F60"/>
  <c r="F61"/>
  <c r="F46"/>
  <c r="F27"/>
  <c r="F62"/>
  <c r="F11"/>
  <c r="F50"/>
  <c r="F32"/>
  <c r="F63"/>
  <c r="F64"/>
  <c r="F6"/>
  <c r="F22"/>
  <c r="F65"/>
  <c r="F66"/>
  <c r="F21"/>
  <c r="F67"/>
  <c r="F19"/>
  <c r="F68"/>
  <c r="F69"/>
  <c r="F70"/>
  <c r="F54"/>
  <c r="F17"/>
  <c r="F24"/>
  <c r="F44"/>
  <c r="F18"/>
  <c r="F71"/>
  <c r="F38"/>
  <c r="F72"/>
  <c r="F73"/>
  <c r="F28"/>
  <c r="F57"/>
  <c r="F41"/>
  <c r="F10"/>
  <c r="F52"/>
  <c r="F25"/>
  <c r="F48"/>
  <c r="F43"/>
  <c r="F20"/>
  <c r="F74"/>
  <c r="E53"/>
  <c r="E56"/>
  <c r="E58"/>
  <c r="E59"/>
  <c r="E60"/>
  <c r="E61"/>
  <c r="E31"/>
  <c r="E62"/>
  <c r="E32"/>
  <c r="E63"/>
  <c r="E64"/>
  <c r="E6"/>
  <c r="E26"/>
  <c r="E65"/>
  <c r="E66"/>
  <c r="E67"/>
  <c r="E19"/>
  <c r="E68"/>
  <c r="E40"/>
  <c r="E69"/>
  <c r="E70"/>
  <c r="E17"/>
  <c r="E24"/>
  <c r="E18"/>
  <c r="E71"/>
  <c r="E38"/>
  <c r="E72"/>
  <c r="E73"/>
  <c r="E29"/>
  <c r="E57"/>
  <c r="E41"/>
  <c r="E10"/>
  <c r="E52"/>
  <c r="E25"/>
  <c r="E43"/>
  <c r="E74"/>
  <c r="D12"/>
  <c r="D49"/>
  <c r="D53"/>
  <c r="D56"/>
  <c r="D39"/>
  <c r="D58"/>
  <c r="D59"/>
  <c r="D60"/>
  <c r="D61"/>
  <c r="D5"/>
  <c r="D31"/>
  <c r="D46"/>
  <c r="D33"/>
  <c r="D62"/>
  <c r="D11"/>
  <c r="D50"/>
  <c r="D32"/>
  <c r="D63"/>
  <c r="D64"/>
  <c r="D6"/>
  <c r="D26"/>
  <c r="D37"/>
  <c r="D65"/>
  <c r="D66"/>
  <c r="D21"/>
  <c r="D67"/>
  <c r="D19"/>
  <c r="D68"/>
  <c r="D69"/>
  <c r="D70"/>
  <c r="D54"/>
  <c r="D17"/>
  <c r="D44"/>
  <c r="D18"/>
  <c r="D71"/>
  <c r="D38"/>
  <c r="D72"/>
  <c r="D73"/>
  <c r="D41"/>
  <c r="D10"/>
  <c r="D25"/>
  <c r="D74"/>
  <c r="C12"/>
  <c r="C49"/>
  <c r="C53"/>
  <c r="C56"/>
  <c r="C39"/>
  <c r="C58"/>
  <c r="C59"/>
  <c r="C60"/>
  <c r="C61"/>
  <c r="C31"/>
  <c r="C62"/>
  <c r="C50"/>
  <c r="C63"/>
  <c r="C64"/>
  <c r="C26"/>
  <c r="C37"/>
  <c r="C65"/>
  <c r="C66"/>
  <c r="C21"/>
  <c r="C67"/>
  <c r="C68"/>
  <c r="C40"/>
  <c r="C69"/>
  <c r="C47"/>
  <c r="C8"/>
  <c r="C70"/>
  <c r="C54"/>
  <c r="C17"/>
  <c r="C44"/>
  <c r="C71"/>
  <c r="C38"/>
  <c r="C72"/>
  <c r="C73"/>
  <c r="C29"/>
  <c r="C28"/>
  <c r="C57"/>
  <c r="C52"/>
  <c r="C25"/>
  <c r="C36"/>
  <c r="C74"/>
  <c r="C51"/>
  <c r="B12"/>
  <c r="B58"/>
  <c r="J58" s="1"/>
  <c r="B59"/>
  <c r="J59" s="1"/>
  <c r="B60"/>
  <c r="J60" s="1"/>
  <c r="B61"/>
  <c r="J61" s="1"/>
  <c r="B31"/>
  <c r="B14"/>
  <c r="B62"/>
  <c r="J62" s="1"/>
  <c r="B50"/>
  <c r="B30"/>
  <c r="B63"/>
  <c r="J63" s="1"/>
  <c r="B64"/>
  <c r="J64" s="1"/>
  <c r="B6"/>
  <c r="B37"/>
  <c r="B65"/>
  <c r="J65" s="1"/>
  <c r="B34"/>
  <c r="B16"/>
  <c r="B66"/>
  <c r="J66" s="1"/>
  <c r="B21"/>
  <c r="B67"/>
  <c r="J67" s="1"/>
  <c r="B68"/>
  <c r="J68" s="1"/>
  <c r="B40"/>
  <c r="B69"/>
  <c r="J69" s="1"/>
  <c r="B8"/>
  <c r="B70"/>
  <c r="J70" s="1"/>
  <c r="B54"/>
  <c r="B44"/>
  <c r="B71"/>
  <c r="J71" s="1"/>
  <c r="B38"/>
  <c r="B72"/>
  <c r="J72" s="1"/>
  <c r="B73"/>
  <c r="J73" s="1"/>
  <c r="B45"/>
  <c r="B42"/>
  <c r="B41"/>
  <c r="B10"/>
  <c r="B52"/>
  <c r="B25"/>
  <c r="J25" s="1"/>
  <c r="B74"/>
  <c r="J74" s="1"/>
  <c r="B55"/>
  <c r="J5" i="13"/>
  <c r="J9"/>
  <c r="J21"/>
  <c r="J13"/>
  <c r="J31"/>
  <c r="J25"/>
  <c r="J35"/>
  <c r="J32"/>
  <c r="J28"/>
  <c r="J37"/>
  <c r="J27"/>
  <c r="J39"/>
  <c r="J41"/>
  <c r="J43"/>
  <c r="J45"/>
  <c r="J46"/>
  <c r="J47"/>
  <c r="J49"/>
  <c r="J40"/>
  <c r="J38"/>
  <c r="J52"/>
  <c r="J33"/>
  <c r="J53"/>
  <c r="J54"/>
  <c r="J55"/>
  <c r="J56"/>
  <c r="J58"/>
  <c r="J59"/>
  <c r="J60"/>
  <c r="J61"/>
  <c r="J62"/>
  <c r="J42"/>
  <c r="J63"/>
  <c r="J64"/>
  <c r="J65"/>
  <c r="J66"/>
  <c r="J67"/>
  <c r="J68"/>
  <c r="J69"/>
  <c r="J70"/>
  <c r="J71"/>
  <c r="J72"/>
  <c r="J73"/>
  <c r="J74"/>
  <c r="J57"/>
  <c r="J75"/>
  <c r="J48"/>
  <c r="J50"/>
  <c r="J4"/>
  <c r="I5"/>
  <c r="I11"/>
  <c r="I12"/>
  <c r="I16"/>
  <c r="I21"/>
  <c r="I15"/>
  <c r="I22"/>
  <c r="I13"/>
  <c r="I31"/>
  <c r="I35"/>
  <c r="I32"/>
  <c r="I37"/>
  <c r="I24"/>
  <c r="I39"/>
  <c r="I34"/>
  <c r="I41"/>
  <c r="I43"/>
  <c r="I45"/>
  <c r="I46"/>
  <c r="I47"/>
  <c r="I36"/>
  <c r="I30"/>
  <c r="I49"/>
  <c r="I52"/>
  <c r="I53"/>
  <c r="I54"/>
  <c r="I44"/>
  <c r="I55"/>
  <c r="I56"/>
  <c r="I58"/>
  <c r="I59"/>
  <c r="I60"/>
  <c r="I61"/>
  <c r="I62"/>
  <c r="I42"/>
  <c r="I63"/>
  <c r="I64"/>
  <c r="I65"/>
  <c r="I66"/>
  <c r="I67"/>
  <c r="I68"/>
  <c r="I69"/>
  <c r="I70"/>
  <c r="I71"/>
  <c r="I72"/>
  <c r="I73"/>
  <c r="I74"/>
  <c r="I57"/>
  <c r="I75"/>
  <c r="I51"/>
  <c r="I48"/>
  <c r="I50"/>
  <c r="D43"/>
  <c r="D59"/>
  <c r="D60"/>
  <c r="D61"/>
  <c r="D62"/>
  <c r="D42"/>
  <c r="D4"/>
  <c r="D8"/>
  <c r="D63"/>
  <c r="D56"/>
  <c r="D17"/>
  <c r="D64"/>
  <c r="D65"/>
  <c r="D5"/>
  <c r="D47"/>
  <c r="D40"/>
  <c r="D66"/>
  <c r="D19"/>
  <c r="D10"/>
  <c r="D67"/>
  <c r="D36"/>
  <c r="D68"/>
  <c r="D69"/>
  <c r="D38"/>
  <c r="D70"/>
  <c r="D13"/>
  <c r="D71"/>
  <c r="D58"/>
  <c r="D53"/>
  <c r="D72"/>
  <c r="D73"/>
  <c r="D74"/>
  <c r="D28"/>
  <c r="D25"/>
  <c r="D54"/>
  <c r="D49"/>
  <c r="D52"/>
  <c r="D57"/>
  <c r="D75"/>
  <c r="D29"/>
  <c r="E26"/>
  <c r="L4" i="15" l="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M32" i="3"/>
  <c r="M16"/>
  <c r="M26"/>
  <c r="M12"/>
  <c r="M72"/>
  <c r="M25"/>
  <c r="M51"/>
  <c r="M35"/>
  <c r="M43"/>
  <c r="M64"/>
  <c r="M21"/>
  <c r="M54"/>
  <c r="M59"/>
  <c r="M23"/>
  <c r="M22"/>
  <c r="M52"/>
  <c r="M28"/>
  <c r="M69"/>
  <c r="M47"/>
  <c r="M10"/>
  <c r="M34"/>
  <c r="M7"/>
  <c r="M70"/>
  <c r="M71"/>
  <c r="M19"/>
  <c r="M61"/>
  <c r="M62"/>
  <c r="M5"/>
  <c r="M8"/>
  <c r="M9"/>
  <c r="M18"/>
  <c r="M12" i="2"/>
  <c r="M18"/>
  <c r="M16"/>
  <c r="M25"/>
  <c r="M20"/>
  <c r="M33"/>
  <c r="M72"/>
  <c r="M26"/>
  <c r="M39"/>
  <c r="M66"/>
  <c r="M54"/>
  <c r="M64"/>
  <c r="M35"/>
  <c r="M38"/>
  <c r="M52"/>
  <c r="M21"/>
  <c r="M22"/>
  <c r="M71"/>
  <c r="M43"/>
  <c r="M29"/>
  <c r="M28"/>
  <c r="M23"/>
  <c r="M63"/>
  <c r="M19"/>
  <c r="M65"/>
  <c r="M60"/>
  <c r="M70"/>
  <c r="M74"/>
  <c r="M32"/>
  <c r="P6" i="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5"/>
  <c r="H50" i="13"/>
  <c r="G50"/>
  <c r="F50"/>
  <c r="E50"/>
  <c r="D50"/>
  <c r="L50" s="1"/>
  <c r="H48"/>
  <c r="G48"/>
  <c r="F48"/>
  <c r="E48"/>
  <c r="D48"/>
  <c r="H51"/>
  <c r="G51"/>
  <c r="F51"/>
  <c r="E51"/>
  <c r="D51"/>
  <c r="H29"/>
  <c r="H75"/>
  <c r="G75"/>
  <c r="F75"/>
  <c r="E75"/>
  <c r="H11"/>
  <c r="H35"/>
  <c r="G35"/>
  <c r="H31"/>
  <c r="H38"/>
  <c r="G38"/>
  <c r="E38"/>
  <c r="H18"/>
  <c r="E18"/>
  <c r="H57"/>
  <c r="G57"/>
  <c r="F57"/>
  <c r="E57"/>
  <c r="H52"/>
  <c r="G52"/>
  <c r="E52"/>
  <c r="H49"/>
  <c r="G49"/>
  <c r="F49"/>
  <c r="H54"/>
  <c r="G54"/>
  <c r="F54"/>
  <c r="H16"/>
  <c r="H7"/>
  <c r="H25"/>
  <c r="H19"/>
  <c r="H69"/>
  <c r="G69"/>
  <c r="F69"/>
  <c r="E69"/>
  <c r="H64"/>
  <c r="G64"/>
  <c r="F64"/>
  <c r="E64"/>
  <c r="H12"/>
  <c r="H46"/>
  <c r="G46"/>
  <c r="E46"/>
  <c r="H37"/>
  <c r="E37"/>
  <c r="H28"/>
  <c r="H27"/>
  <c r="G27"/>
  <c r="E27"/>
  <c r="H74"/>
  <c r="G74"/>
  <c r="F74"/>
  <c r="E74"/>
  <c r="H36"/>
  <c r="F36"/>
  <c r="E36"/>
  <c r="H73"/>
  <c r="G73"/>
  <c r="F73"/>
  <c r="E73"/>
  <c r="H72"/>
  <c r="G72"/>
  <c r="F72"/>
  <c r="H32"/>
  <c r="G32"/>
  <c r="F32"/>
  <c r="H53"/>
  <c r="F53"/>
  <c r="H39"/>
  <c r="F39"/>
  <c r="H8"/>
  <c r="H22"/>
  <c r="G22"/>
  <c r="H30"/>
  <c r="G30"/>
  <c r="F30"/>
  <c r="E30"/>
  <c r="H24"/>
  <c r="G24"/>
  <c r="F24"/>
  <c r="H58"/>
  <c r="F58"/>
  <c r="E58"/>
  <c r="H71"/>
  <c r="G71"/>
  <c r="F71"/>
  <c r="H47"/>
  <c r="G47"/>
  <c r="F47"/>
  <c r="H13"/>
  <c r="F13"/>
  <c r="E13"/>
  <c r="H63"/>
  <c r="G63"/>
  <c r="F63"/>
  <c r="E63"/>
  <c r="H62"/>
  <c r="G62"/>
  <c r="F62"/>
  <c r="E62"/>
  <c r="H68"/>
  <c r="G68"/>
  <c r="F68"/>
  <c r="E68"/>
  <c r="H59"/>
  <c r="G59"/>
  <c r="F59"/>
  <c r="E59"/>
  <c r="H65"/>
  <c r="G65"/>
  <c r="F65"/>
  <c r="E65"/>
  <c r="H61"/>
  <c r="G61"/>
  <c r="F61"/>
  <c r="E61"/>
  <c r="H9"/>
  <c r="H23"/>
  <c r="E23"/>
  <c r="H70"/>
  <c r="G70"/>
  <c r="F70"/>
  <c r="E70"/>
  <c r="H40"/>
  <c r="F40"/>
  <c r="E40"/>
  <c r="H21"/>
  <c r="F21"/>
  <c r="H5"/>
  <c r="E5"/>
  <c r="H41"/>
  <c r="G41"/>
  <c r="F41"/>
  <c r="H60"/>
  <c r="G60"/>
  <c r="F60"/>
  <c r="E60"/>
  <c r="H34"/>
  <c r="F34"/>
  <c r="E34"/>
  <c r="H33"/>
  <c r="G33"/>
  <c r="F33"/>
  <c r="E33"/>
  <c r="H17"/>
  <c r="H15"/>
  <c r="F15"/>
  <c r="H67"/>
  <c r="G67"/>
  <c r="F67"/>
  <c r="E67"/>
  <c r="H44"/>
  <c r="G44"/>
  <c r="F44"/>
  <c r="E44"/>
  <c r="H10"/>
  <c r="H55"/>
  <c r="G55"/>
  <c r="F55"/>
  <c r="E55"/>
  <c r="H45"/>
  <c r="F45"/>
  <c r="E45"/>
  <c r="H4"/>
  <c r="G4"/>
  <c r="F4"/>
  <c r="H42"/>
  <c r="G42"/>
  <c r="F42"/>
  <c r="E42"/>
  <c r="H20"/>
  <c r="F20"/>
  <c r="H43"/>
  <c r="F43"/>
  <c r="E43"/>
  <c r="H56"/>
  <c r="F56"/>
  <c r="E56"/>
  <c r="H6"/>
  <c r="H14"/>
  <c r="H26"/>
  <c r="H66"/>
  <c r="G66"/>
  <c r="F66"/>
  <c r="E66"/>
  <c r="L48" l="1"/>
  <c r="L51"/>
  <c r="L29"/>
  <c r="L75"/>
  <c r="L11"/>
  <c r="L31"/>
  <c r="L35"/>
  <c r="L38"/>
  <c r="L7"/>
  <c r="L53"/>
  <c r="L59"/>
  <c r="L68"/>
  <c r="L62"/>
  <c r="L63"/>
  <c r="L13"/>
  <c r="L47"/>
  <c r="L32"/>
  <c r="L69"/>
  <c r="L19"/>
  <c r="L12"/>
  <c r="L64"/>
  <c r="L5"/>
  <c r="L21"/>
  <c r="L40"/>
  <c r="L70"/>
  <c r="L23"/>
  <c r="L9"/>
  <c r="L61"/>
  <c r="L65"/>
  <c r="L25"/>
  <c r="L16"/>
  <c r="L71"/>
  <c r="L72"/>
  <c r="L33"/>
  <c r="L34"/>
  <c r="L60"/>
  <c r="L41"/>
  <c r="L58"/>
  <c r="L24"/>
  <c r="L30"/>
  <c r="L22"/>
  <c r="L8"/>
  <c r="L39"/>
  <c r="L73"/>
  <c r="L36"/>
  <c r="L74"/>
  <c r="L27"/>
  <c r="L28"/>
  <c r="L37"/>
  <c r="L46"/>
  <c r="L66"/>
  <c r="L26"/>
  <c r="L14"/>
  <c r="L6"/>
  <c r="L56"/>
  <c r="L43"/>
  <c r="L20"/>
  <c r="L42"/>
  <c r="L4"/>
  <c r="L45"/>
  <c r="L55"/>
  <c r="L10"/>
  <c r="L44"/>
  <c r="L67"/>
  <c r="L15"/>
  <c r="L17"/>
  <c r="L54"/>
  <c r="L49"/>
  <c r="L52"/>
  <c r="L57"/>
  <c r="L18"/>
  <c r="L10" i="12" l="1"/>
  <c r="L9"/>
  <c r="L57"/>
  <c r="L71"/>
  <c r="L19"/>
  <c r="J4"/>
  <c r="I4"/>
  <c r="H4"/>
  <c r="G4"/>
  <c r="F4"/>
  <c r="F76" i="2"/>
  <c r="H76" s="1"/>
  <c r="D4" i="12"/>
  <c r="F39" i="11"/>
  <c r="H39" s="1"/>
  <c r="N39" s="1"/>
  <c r="E16" i="14" s="1"/>
  <c r="E4" i="12"/>
  <c r="K77" i="2"/>
  <c r="L77"/>
  <c r="F75"/>
  <c r="H75" s="1"/>
  <c r="F56"/>
  <c r="H56" s="1"/>
  <c r="F67"/>
  <c r="H67" s="1"/>
  <c r="F6"/>
  <c r="H6" s="1"/>
  <c r="F41"/>
  <c r="H41" s="1"/>
  <c r="F50"/>
  <c r="H50" s="1"/>
  <c r="F27"/>
  <c r="H27" s="1"/>
  <c r="F45"/>
  <c r="H45" s="1"/>
  <c r="F74"/>
  <c r="H74" s="1"/>
  <c r="N74" s="1"/>
  <c r="C55" i="14" s="1"/>
  <c r="F73" i="2"/>
  <c r="H73" s="1"/>
  <c r="F72"/>
  <c r="H72" s="1"/>
  <c r="N72" s="1"/>
  <c r="C20" i="14" s="1"/>
  <c r="F71" i="2"/>
  <c r="H71" s="1"/>
  <c r="N71" s="1"/>
  <c r="C43" i="14" s="1"/>
  <c r="F70" i="2"/>
  <c r="H70" s="1"/>
  <c r="N70" s="1"/>
  <c r="C48" i="14" s="1"/>
  <c r="F69" i="2"/>
  <c r="H69" s="1"/>
  <c r="F68"/>
  <c r="H68" s="1"/>
  <c r="F66"/>
  <c r="H66" s="1"/>
  <c r="N66" s="1"/>
  <c r="C10" i="14" s="1"/>
  <c r="J10" s="1"/>
  <c r="F65" i="2"/>
  <c r="H65" s="1"/>
  <c r="N65" s="1"/>
  <c r="C41" i="14" s="1"/>
  <c r="J41" s="1"/>
  <c r="F64" i="2"/>
  <c r="H64" s="1"/>
  <c r="N64" s="1"/>
  <c r="C23" i="14" s="1"/>
  <c r="F63" i="2"/>
  <c r="H63" s="1"/>
  <c r="N63" s="1"/>
  <c r="C42" i="14" s="1"/>
  <c r="F62" i="2"/>
  <c r="H62" s="1"/>
  <c r="F61"/>
  <c r="H61" s="1"/>
  <c r="F60"/>
  <c r="H60" s="1"/>
  <c r="N60" s="1"/>
  <c r="C45" i="14" s="1"/>
  <c r="F59" i="2"/>
  <c r="H59" s="1"/>
  <c r="F58"/>
  <c r="H58" s="1"/>
  <c r="F57"/>
  <c r="H57" s="1"/>
  <c r="F55"/>
  <c r="H55" s="1"/>
  <c r="F54"/>
  <c r="H54" s="1"/>
  <c r="N54" s="1"/>
  <c r="C18" i="14" s="1"/>
  <c r="F53" i="2"/>
  <c r="H53" s="1"/>
  <c r="F52"/>
  <c r="H52" s="1"/>
  <c r="N52" s="1"/>
  <c r="C24" i="14" s="1"/>
  <c r="F51" i="2"/>
  <c r="H51" s="1"/>
  <c r="F49"/>
  <c r="H49" s="1"/>
  <c r="F48"/>
  <c r="H48" s="1"/>
  <c r="F47"/>
  <c r="H47" s="1"/>
  <c r="F46"/>
  <c r="H46" s="1"/>
  <c r="F44"/>
  <c r="H44" s="1"/>
  <c r="F9"/>
  <c r="H9" s="1"/>
  <c r="F10"/>
  <c r="H10" s="1"/>
  <c r="F18"/>
  <c r="H18" s="1"/>
  <c r="N18" s="1"/>
  <c r="C3" i="14" s="1"/>
  <c r="F22" i="2"/>
  <c r="H22" s="1"/>
  <c r="N22" s="1"/>
  <c r="C35" i="14" s="1"/>
  <c r="F23" i="2"/>
  <c r="H23" s="1"/>
  <c r="N23" s="1"/>
  <c r="C33" i="14" s="1"/>
  <c r="F16" i="2"/>
  <c r="H16" s="1"/>
  <c r="N16" s="1"/>
  <c r="C5" i="14" s="1"/>
  <c r="F14" i="2"/>
  <c r="H14" s="1"/>
  <c r="F43"/>
  <c r="H43" s="1"/>
  <c r="N43" s="1"/>
  <c r="C19" i="14" s="1"/>
  <c r="F31" i="2"/>
  <c r="H31" s="1"/>
  <c r="F42"/>
  <c r="H42" s="1"/>
  <c r="F40"/>
  <c r="H40" s="1"/>
  <c r="F30"/>
  <c r="H30" s="1"/>
  <c r="F39"/>
  <c r="H39" s="1"/>
  <c r="N39" s="1"/>
  <c r="C16" i="14" s="1"/>
  <c r="F38" i="2"/>
  <c r="H38" s="1"/>
  <c r="N38" s="1"/>
  <c r="C34" i="14" s="1"/>
  <c r="F25" i="2"/>
  <c r="H25" s="1"/>
  <c r="N25" s="1"/>
  <c r="C11" i="14" s="1"/>
  <c r="F29" i="2"/>
  <c r="H29" s="1"/>
  <c r="N29" s="1"/>
  <c r="C30" i="14" s="1"/>
  <c r="F26" i="2"/>
  <c r="H26" s="1"/>
  <c r="N26" s="1"/>
  <c r="C9" i="14" s="1"/>
  <c r="F37" i="2"/>
  <c r="H37" s="1"/>
  <c r="F28"/>
  <c r="H28" s="1"/>
  <c r="N28" s="1"/>
  <c r="C32" i="14" s="1"/>
  <c r="F19" i="2"/>
  <c r="H19" s="1"/>
  <c r="N19" s="1"/>
  <c r="C46" i="14" s="1"/>
  <c r="F24" i="2"/>
  <c r="H24" s="1"/>
  <c r="F21"/>
  <c r="H21" s="1"/>
  <c r="N21" s="1"/>
  <c r="C27" i="14" s="1"/>
  <c r="F36" i="2"/>
  <c r="H36" s="1"/>
  <c r="F20"/>
  <c r="H20" s="1"/>
  <c r="N20" s="1"/>
  <c r="C14" i="14" s="1"/>
  <c r="F35" i="2"/>
  <c r="H35" s="1"/>
  <c r="N35" s="1"/>
  <c r="C22" i="14" s="1"/>
  <c r="F34" i="2"/>
  <c r="H34" s="1"/>
  <c r="F13"/>
  <c r="H13" s="1"/>
  <c r="F33"/>
  <c r="H33" s="1"/>
  <c r="N33" s="1"/>
  <c r="C6" i="14" s="1"/>
  <c r="J6" s="1"/>
  <c r="F17" i="2"/>
  <c r="H17" s="1"/>
  <c r="F7"/>
  <c r="H7" s="1"/>
  <c r="F32"/>
  <c r="H32" s="1"/>
  <c r="N32" s="1"/>
  <c r="C4" i="14" s="1"/>
  <c r="F8" i="2"/>
  <c r="H8" s="1"/>
  <c r="F5"/>
  <c r="H5" s="1"/>
  <c r="F15"/>
  <c r="H15" s="1"/>
  <c r="F11"/>
  <c r="H11" s="1"/>
  <c r="F12"/>
  <c r="H12" s="1"/>
  <c r="N12" s="1"/>
  <c r="C15" i="14" s="1"/>
  <c r="L77" i="11"/>
  <c r="K77"/>
  <c r="F76"/>
  <c r="H76" s="1"/>
  <c r="F75"/>
  <c r="H75" s="1"/>
  <c r="F56"/>
  <c r="H56" s="1"/>
  <c r="F50"/>
  <c r="H50" s="1"/>
  <c r="N50" s="1"/>
  <c r="E54" i="14" s="1"/>
  <c r="J54" s="1"/>
  <c r="F41" i="11"/>
  <c r="H41" s="1"/>
  <c r="N41" s="1"/>
  <c r="E21" i="14" s="1"/>
  <c r="F6" i="11"/>
  <c r="H6" s="1"/>
  <c r="N6" s="1"/>
  <c r="E12" i="14" s="1"/>
  <c r="J12" s="1"/>
  <c r="F27" i="11"/>
  <c r="H27" s="1"/>
  <c r="N27" s="1"/>
  <c r="E50" i="14" s="1"/>
  <c r="J50" s="1"/>
  <c r="F73" i="11"/>
  <c r="H73" s="1"/>
  <c r="F68"/>
  <c r="H68" s="1"/>
  <c r="F58"/>
  <c r="H58" s="1"/>
  <c r="F57"/>
  <c r="H57" s="1"/>
  <c r="F55"/>
  <c r="H55" s="1"/>
  <c r="F53"/>
  <c r="H53" s="1"/>
  <c r="N53" s="1"/>
  <c r="E44" i="14" s="1"/>
  <c r="J44" s="1"/>
  <c r="F51" i="11"/>
  <c r="H51" s="1"/>
  <c r="F49"/>
  <c r="H49" s="1"/>
  <c r="F46"/>
  <c r="H46" s="1"/>
  <c r="F44"/>
  <c r="H44" s="1"/>
  <c r="F42"/>
  <c r="H42" s="1"/>
  <c r="F40"/>
  <c r="H40" s="1"/>
  <c r="F47"/>
  <c r="H47" s="1"/>
  <c r="N47" s="1"/>
  <c r="E47" i="14" s="1"/>
  <c r="F54" i="11"/>
  <c r="H54" s="1"/>
  <c r="F61"/>
  <c r="H61" s="1"/>
  <c r="N61" s="1"/>
  <c r="E28" i="14" s="1"/>
  <c r="F70" i="11"/>
  <c r="H70" s="1"/>
  <c r="N70" s="1"/>
  <c r="E48" i="14" s="1"/>
  <c r="F60" i="11"/>
  <c r="H60" s="1"/>
  <c r="N60" s="1"/>
  <c r="E45" i="14" s="1"/>
  <c r="F74" i="11"/>
  <c r="H74" s="1"/>
  <c r="N74" s="1"/>
  <c r="E55" i="14" s="1"/>
  <c r="F37" i="11"/>
  <c r="H37" s="1"/>
  <c r="F36"/>
  <c r="H36" s="1"/>
  <c r="N36" s="1"/>
  <c r="E37" i="14" s="1"/>
  <c r="F29" i="11"/>
  <c r="H29" s="1"/>
  <c r="N29" s="1"/>
  <c r="E30" i="14" s="1"/>
  <c r="F34" i="11"/>
  <c r="H34" s="1"/>
  <c r="F31"/>
  <c r="H31" s="1"/>
  <c r="F30"/>
  <c r="H30" s="1"/>
  <c r="F24"/>
  <c r="H24" s="1"/>
  <c r="F17"/>
  <c r="H17" s="1"/>
  <c r="F15"/>
  <c r="H15" s="1"/>
  <c r="F63"/>
  <c r="H63" s="1"/>
  <c r="N63" s="1"/>
  <c r="E42" i="14" s="1"/>
  <c r="F14" i="11"/>
  <c r="H14" s="1"/>
  <c r="F67"/>
  <c r="H67" s="1"/>
  <c r="F13"/>
  <c r="H13" s="1"/>
  <c r="F22"/>
  <c r="H22" s="1"/>
  <c r="N22" s="1"/>
  <c r="E35" i="14" s="1"/>
  <c r="F26" i="11"/>
  <c r="H26" s="1"/>
  <c r="N26" s="1"/>
  <c r="E9" i="14" s="1"/>
  <c r="F59" i="11"/>
  <c r="H59" s="1"/>
  <c r="F64"/>
  <c r="H64" s="1"/>
  <c r="N64" s="1"/>
  <c r="E23" i="14" s="1"/>
  <c r="F11" i="11"/>
  <c r="H11" s="1"/>
  <c r="F16"/>
  <c r="H16" s="1"/>
  <c r="N16" s="1"/>
  <c r="E5" i="14" s="1"/>
  <c r="F10" i="11"/>
  <c r="H10" s="1"/>
  <c r="N10" s="1"/>
  <c r="E39" i="14" s="1"/>
  <c r="F5" i="11"/>
  <c r="H5" s="1"/>
  <c r="N5" s="1"/>
  <c r="E51" i="14" s="1"/>
  <c r="F9" i="11"/>
  <c r="H9" s="1"/>
  <c r="F8"/>
  <c r="H8" s="1"/>
  <c r="F28"/>
  <c r="H28" s="1"/>
  <c r="F38"/>
  <c r="H38" s="1"/>
  <c r="N38" s="1"/>
  <c r="E34" i="14" s="1"/>
  <c r="F45" i="11"/>
  <c r="H45" s="1"/>
  <c r="F23"/>
  <c r="H23" s="1"/>
  <c r="N23" s="1"/>
  <c r="E33" i="14" s="1"/>
  <c r="F71" i="11"/>
  <c r="H71" s="1"/>
  <c r="F7"/>
  <c r="H7" s="1"/>
  <c r="N7" s="1"/>
  <c r="E49" i="14" s="1"/>
  <c r="F19" i="11"/>
  <c r="H19" s="1"/>
  <c r="N19" s="1"/>
  <c r="E46" i="14" s="1"/>
  <c r="F66" i="11"/>
  <c r="H66" s="1"/>
  <c r="F20"/>
  <c r="H20" s="1"/>
  <c r="N20" s="1"/>
  <c r="E14" i="14" s="1"/>
  <c r="F65" i="11"/>
  <c r="H65" s="1"/>
  <c r="F43"/>
  <c r="H43" s="1"/>
  <c r="F33"/>
  <c r="H33" s="1"/>
  <c r="F62"/>
  <c r="H62" s="1"/>
  <c r="F35"/>
  <c r="H35" s="1"/>
  <c r="N35" s="1"/>
  <c r="E22" i="14" s="1"/>
  <c r="F25" i="11"/>
  <c r="H25" s="1"/>
  <c r="N25" s="1"/>
  <c r="E11" i="14" s="1"/>
  <c r="F18" i="11"/>
  <c r="H18" s="1"/>
  <c r="N18" s="1"/>
  <c r="E3" i="14" s="1"/>
  <c r="F32" i="11"/>
  <c r="H32" s="1"/>
  <c r="N32" s="1"/>
  <c r="E4" i="14" s="1"/>
  <c r="F52" i="11"/>
  <c r="H52" s="1"/>
  <c r="F21"/>
  <c r="H21" s="1"/>
  <c r="N21" s="1"/>
  <c r="E27" i="14" s="1"/>
  <c r="F48" i="11"/>
  <c r="H48" s="1"/>
  <c r="N48" s="1"/>
  <c r="E8" i="14" s="1"/>
  <c r="F72" i="11"/>
  <c r="H72" s="1"/>
  <c r="N72" s="1"/>
  <c r="E20" i="14" s="1"/>
  <c r="F69" i="11"/>
  <c r="H69" s="1"/>
  <c r="N69" s="1"/>
  <c r="E36" i="14" s="1"/>
  <c r="F12" i="11"/>
  <c r="H12" s="1"/>
  <c r="N12" s="1"/>
  <c r="E15" i="14" s="1"/>
  <c r="L77" i="10"/>
  <c r="K77"/>
  <c r="F16"/>
  <c r="H16" s="1"/>
  <c r="N16" s="1"/>
  <c r="F14"/>
  <c r="H14" s="1"/>
  <c r="N14" s="1"/>
  <c r="F67"/>
  <c r="H67" s="1"/>
  <c r="F45"/>
  <c r="H45" s="1"/>
  <c r="F44"/>
  <c r="H44" s="1"/>
  <c r="F43"/>
  <c r="H43" s="1"/>
  <c r="F42"/>
  <c r="H42" s="1"/>
  <c r="F76"/>
  <c r="H76" s="1"/>
  <c r="F36"/>
  <c r="H36" s="1"/>
  <c r="F69"/>
  <c r="H69" s="1"/>
  <c r="F68"/>
  <c r="H68" s="1"/>
  <c r="F66"/>
  <c r="H66" s="1"/>
  <c r="F63"/>
  <c r="H63" s="1"/>
  <c r="F62"/>
  <c r="H62" s="1"/>
  <c r="F60"/>
  <c r="H60" s="1"/>
  <c r="F59"/>
  <c r="H59" s="1"/>
  <c r="F57"/>
  <c r="H57" s="1"/>
  <c r="F8"/>
  <c r="H8" s="1"/>
  <c r="F6"/>
  <c r="H6" s="1"/>
  <c r="N6" s="1"/>
  <c r="F56"/>
  <c r="H56" s="1"/>
  <c r="F17"/>
  <c r="H17" s="1"/>
  <c r="N17" s="1"/>
  <c r="F50"/>
  <c r="H50" s="1"/>
  <c r="F53"/>
  <c r="H53" s="1"/>
  <c r="F7"/>
  <c r="H7" s="1"/>
  <c r="N7" s="1"/>
  <c r="F24"/>
  <c r="H24" s="1"/>
  <c r="F52"/>
  <c r="H52" s="1"/>
  <c r="F49"/>
  <c r="H49" s="1"/>
  <c r="F46"/>
  <c r="H46" s="1"/>
  <c r="F35"/>
  <c r="H35" s="1"/>
  <c r="N35" s="1"/>
  <c r="F27"/>
  <c r="H27" s="1"/>
  <c r="N27" s="1"/>
  <c r="F75"/>
  <c r="H75" s="1"/>
  <c r="F31"/>
  <c r="H31" s="1"/>
  <c r="F23"/>
  <c r="H23" s="1"/>
  <c r="N23" s="1"/>
  <c r="F74"/>
  <c r="H74" s="1"/>
  <c r="F73"/>
  <c r="H73" s="1"/>
  <c r="F72"/>
  <c r="H72" s="1"/>
  <c r="F18"/>
  <c r="H18" s="1"/>
  <c r="N18" s="1"/>
  <c r="F30"/>
  <c r="H30" s="1"/>
  <c r="N30" s="1"/>
  <c r="F71"/>
  <c r="H71" s="1"/>
  <c r="F70"/>
  <c r="H70" s="1"/>
  <c r="F39"/>
  <c r="H39" s="1"/>
  <c r="F47"/>
  <c r="H47" s="1"/>
  <c r="F32"/>
  <c r="H32" s="1"/>
  <c r="F22"/>
  <c r="H22" s="1"/>
  <c r="N22" s="1"/>
  <c r="F51"/>
  <c r="H51" s="1"/>
  <c r="F25"/>
  <c r="H25" s="1"/>
  <c r="F21"/>
  <c r="H21" s="1"/>
  <c r="F65"/>
  <c r="H65" s="1"/>
  <c r="F29"/>
  <c r="H29" s="1"/>
  <c r="F20"/>
  <c r="H20" s="1"/>
  <c r="F12"/>
  <c r="H12" s="1"/>
  <c r="F9"/>
  <c r="H9" s="1"/>
  <c r="F64"/>
  <c r="H64" s="1"/>
  <c r="F13"/>
  <c r="H13" s="1"/>
  <c r="F33"/>
  <c r="H33" s="1"/>
  <c r="N33" s="1"/>
  <c r="F61"/>
  <c r="H61" s="1"/>
  <c r="H30" i="14" s="1"/>
  <c r="F48" i="10"/>
  <c r="H48" s="1"/>
  <c r="F11"/>
  <c r="H11" s="1"/>
  <c r="N11" s="1"/>
  <c r="F37"/>
  <c r="H37" s="1"/>
  <c r="F58"/>
  <c r="H58" s="1"/>
  <c r="F15"/>
  <c r="H15" s="1"/>
  <c r="F26"/>
  <c r="H26" s="1"/>
  <c r="N26" s="1"/>
  <c r="F55"/>
  <c r="H55" s="1"/>
  <c r="H33" i="14" s="1"/>
  <c r="F54" i="10"/>
  <c r="H54" s="1"/>
  <c r="H35" i="14" s="1"/>
  <c r="F34" i="10"/>
  <c r="H34" s="1"/>
  <c r="F41"/>
  <c r="H41" s="1"/>
  <c r="F10"/>
  <c r="H10" s="1"/>
  <c r="N10" s="1"/>
  <c r="F5"/>
  <c r="H5" s="1"/>
  <c r="N5" s="1"/>
  <c r="F38"/>
  <c r="H38" s="1"/>
  <c r="F28"/>
  <c r="H28" s="1"/>
  <c r="N28" s="1"/>
  <c r="F19"/>
  <c r="H19" s="1"/>
  <c r="N19" s="1"/>
  <c r="F40"/>
  <c r="H40" s="1"/>
  <c r="L77" i="6"/>
  <c r="K77"/>
  <c r="F76"/>
  <c r="H76" s="1"/>
  <c r="F75"/>
  <c r="H75" s="1"/>
  <c r="F56"/>
  <c r="H56" s="1"/>
  <c r="F6"/>
  <c r="H6" s="1"/>
  <c r="F41"/>
  <c r="H41" s="1"/>
  <c r="F50"/>
  <c r="H50" s="1"/>
  <c r="F27"/>
  <c r="H27" s="1"/>
  <c r="F67"/>
  <c r="H67" s="1"/>
  <c r="N67" s="1"/>
  <c r="D52" i="14" s="1"/>
  <c r="J52" s="1"/>
  <c r="F45" i="6"/>
  <c r="H45" s="1"/>
  <c r="N45" s="1"/>
  <c r="D40" i="14" s="1"/>
  <c r="F73" i="6"/>
  <c r="H73" s="1"/>
  <c r="F69"/>
  <c r="H69" s="1"/>
  <c r="N69" s="1"/>
  <c r="D36" i="14" s="1"/>
  <c r="F68" i="6"/>
  <c r="H68" s="1"/>
  <c r="F62"/>
  <c r="H62" s="1"/>
  <c r="N62" s="1"/>
  <c r="D57" i="14" s="1"/>
  <c r="F61" i="6"/>
  <c r="H61" s="1"/>
  <c r="N61" s="1"/>
  <c r="D28" i="14" s="1"/>
  <c r="F59" i="6"/>
  <c r="H59" s="1"/>
  <c r="N59" s="1"/>
  <c r="D29" i="14" s="1"/>
  <c r="F58" i="6"/>
  <c r="H58" s="1"/>
  <c r="F57"/>
  <c r="H57" s="1"/>
  <c r="F55"/>
  <c r="H55" s="1"/>
  <c r="F53"/>
  <c r="H53" s="1"/>
  <c r="F51"/>
  <c r="H51" s="1"/>
  <c r="F49"/>
  <c r="H49" s="1"/>
  <c r="F48"/>
  <c r="H48" s="1"/>
  <c r="N48" s="1"/>
  <c r="D8" i="14" s="1"/>
  <c r="F47" i="6"/>
  <c r="H47" s="1"/>
  <c r="N47" s="1"/>
  <c r="D47" i="14" s="1"/>
  <c r="F33" i="6"/>
  <c r="H33" s="1"/>
  <c r="F46"/>
  <c r="H46" s="1"/>
  <c r="F44"/>
  <c r="H44" s="1"/>
  <c r="F42"/>
  <c r="H42" s="1"/>
  <c r="F32"/>
  <c r="H32" s="1"/>
  <c r="N32" s="1"/>
  <c r="D4" i="14" s="1"/>
  <c r="F40" i="6"/>
  <c r="H40" s="1"/>
  <c r="F37"/>
  <c r="H37" s="1"/>
  <c r="F36"/>
  <c r="H36" s="1"/>
  <c r="F34"/>
  <c r="H34" s="1"/>
  <c r="F31"/>
  <c r="H31" s="1"/>
  <c r="F30"/>
  <c r="H30" s="1"/>
  <c r="F24"/>
  <c r="H24" s="1"/>
  <c r="F17"/>
  <c r="H17" s="1"/>
  <c r="F15"/>
  <c r="H15" s="1"/>
  <c r="F14"/>
  <c r="H14" s="1"/>
  <c r="F13"/>
  <c r="H13" s="1"/>
  <c r="F66"/>
  <c r="H66" s="1"/>
  <c r="F11"/>
  <c r="H11" s="1"/>
  <c r="F10"/>
  <c r="H10" s="1"/>
  <c r="F16"/>
  <c r="H16" s="1"/>
  <c r="F29"/>
  <c r="H29" s="1"/>
  <c r="N29" s="1"/>
  <c r="D30" i="14" s="1"/>
  <c r="F72" i="6"/>
  <c r="H72" s="1"/>
  <c r="N72" s="1"/>
  <c r="D20" i="14" s="1"/>
  <c r="F9" i="6"/>
  <c r="H9" s="1"/>
  <c r="F26"/>
  <c r="H26" s="1"/>
  <c r="N26" s="1"/>
  <c r="D9" i="14" s="1"/>
  <c r="F8" i="6"/>
  <c r="H8" s="1"/>
  <c r="F20"/>
  <c r="H20" s="1"/>
  <c r="N20" s="1"/>
  <c r="D14" i="14" s="1"/>
  <c r="F7" i="6"/>
  <c r="H7" s="1"/>
  <c r="F5"/>
  <c r="H5" s="1"/>
  <c r="N5" s="1"/>
  <c r="D51" i="14" s="1"/>
  <c r="F35" i="6"/>
  <c r="H35" s="1"/>
  <c r="N35" s="1"/>
  <c r="D22" i="14" s="1"/>
  <c r="F25" i="6"/>
  <c r="H25" s="1"/>
  <c r="F39"/>
  <c r="H39" s="1"/>
  <c r="N39" s="1"/>
  <c r="D16" i="14" s="1"/>
  <c r="F65" i="6"/>
  <c r="H65" s="1"/>
  <c r="F43"/>
  <c r="H43" s="1"/>
  <c r="F54"/>
  <c r="H54" s="1"/>
  <c r="F63"/>
  <c r="H63" s="1"/>
  <c r="N63" s="1"/>
  <c r="D42" i="14" s="1"/>
  <c r="F71" i="6"/>
  <c r="H71" s="1"/>
  <c r="N71" s="1"/>
  <c r="D43" i="14" s="1"/>
  <c r="F52" i="6"/>
  <c r="H52" s="1"/>
  <c r="N52" s="1"/>
  <c r="D24" i="14" s="1"/>
  <c r="F22" i="6"/>
  <c r="H22" s="1"/>
  <c r="N22" s="1"/>
  <c r="D35" i="14" s="1"/>
  <c r="F12" i="6"/>
  <c r="H12" s="1"/>
  <c r="N12" s="1"/>
  <c r="D15" i="14" s="1"/>
  <c r="F38" i="6"/>
  <c r="H38" s="1"/>
  <c r="N38" s="1"/>
  <c r="D34" i="14" s="1"/>
  <c r="F23" i="6"/>
  <c r="H23" s="1"/>
  <c r="F21"/>
  <c r="H21" s="1"/>
  <c r="N21" s="1"/>
  <c r="D27" i="14" s="1"/>
  <c r="F70" i="6"/>
  <c r="H70" s="1"/>
  <c r="N70" s="1"/>
  <c r="D48" i="14" s="1"/>
  <c r="F74" i="6"/>
  <c r="H74" s="1"/>
  <c r="N74" s="1"/>
  <c r="D55" i="14" s="1"/>
  <c r="F18" i="6"/>
  <c r="H18" s="1"/>
  <c r="N18" s="1"/>
  <c r="D3" i="14" s="1"/>
  <c r="F60" i="6"/>
  <c r="H60" s="1"/>
  <c r="N60" s="1"/>
  <c r="D45" i="14" s="1"/>
  <c r="F28" i="6"/>
  <c r="H28" s="1"/>
  <c r="F64"/>
  <c r="H64" s="1"/>
  <c r="N64" s="1"/>
  <c r="D23" i="14" s="1"/>
  <c r="F19" i="6"/>
  <c r="H19" s="1"/>
  <c r="L77" i="5"/>
  <c r="K77"/>
  <c r="F76"/>
  <c r="H76" s="1"/>
  <c r="F75"/>
  <c r="H75" s="1"/>
  <c r="F74"/>
  <c r="H74" s="1"/>
  <c r="F73"/>
  <c r="H73" s="1"/>
  <c r="F72"/>
  <c r="H72" s="1"/>
  <c r="F71"/>
  <c r="H71" s="1"/>
  <c r="F70"/>
  <c r="H70" s="1"/>
  <c r="F69"/>
  <c r="H69" s="1"/>
  <c r="F68"/>
  <c r="H68" s="1"/>
  <c r="F67"/>
  <c r="H67" s="1"/>
  <c r="F66"/>
  <c r="H66" s="1"/>
  <c r="F65"/>
  <c r="H65" s="1"/>
  <c r="F64"/>
  <c r="H64" s="1"/>
  <c r="F63"/>
  <c r="H63" s="1"/>
  <c r="F62"/>
  <c r="H62" s="1"/>
  <c r="F61"/>
  <c r="H61" s="1"/>
  <c r="F60"/>
  <c r="H60" s="1"/>
  <c r="F59"/>
  <c r="H59" s="1"/>
  <c r="F58"/>
  <c r="H58" s="1"/>
  <c r="F57"/>
  <c r="H57" s="1"/>
  <c r="F56"/>
  <c r="H56" s="1"/>
  <c r="F55"/>
  <c r="H55" s="1"/>
  <c r="F54"/>
  <c r="H54" s="1"/>
  <c r="F53"/>
  <c r="H53" s="1"/>
  <c r="F31"/>
  <c r="F30"/>
  <c r="F18"/>
  <c r="H18" s="1"/>
  <c r="F16"/>
  <c r="F52"/>
  <c r="H52" s="1"/>
  <c r="F51"/>
  <c r="H51" s="1"/>
  <c r="F50"/>
  <c r="H50" s="1"/>
  <c r="F49"/>
  <c r="H49" s="1"/>
  <c r="F48"/>
  <c r="H48" s="1"/>
  <c r="F47"/>
  <c r="H47" s="1"/>
  <c r="F29"/>
  <c r="H31" s="1"/>
  <c r="F46"/>
  <c r="H46" s="1"/>
  <c r="F45"/>
  <c r="H45" s="1"/>
  <c r="F44"/>
  <c r="H44" s="1"/>
  <c r="F43"/>
  <c r="H43" s="1"/>
  <c r="F42"/>
  <c r="H42" s="1"/>
  <c r="F10"/>
  <c r="F8"/>
  <c r="H8" s="1"/>
  <c r="F41"/>
  <c r="H41" s="1"/>
  <c r="F40"/>
  <c r="H40" s="1"/>
  <c r="F25"/>
  <c r="F27"/>
  <c r="H27" s="1"/>
  <c r="F39"/>
  <c r="H39" s="1"/>
  <c r="F38"/>
  <c r="H38" s="1"/>
  <c r="F26"/>
  <c r="F21"/>
  <c r="F20"/>
  <c r="H26" s="1"/>
  <c r="F22"/>
  <c r="F23"/>
  <c r="H20" s="1"/>
  <c r="F28"/>
  <c r="H30" s="1"/>
  <c r="F37"/>
  <c r="H37" s="1"/>
  <c r="F24"/>
  <c r="H28" s="1"/>
  <c r="F17"/>
  <c r="H17" s="1"/>
  <c r="F36"/>
  <c r="H36" s="1"/>
  <c r="F14"/>
  <c r="F35"/>
  <c r="H35" s="1"/>
  <c r="F34"/>
  <c r="H34" s="1"/>
  <c r="F9"/>
  <c r="F15"/>
  <c r="F11"/>
  <c r="F12"/>
  <c r="F33"/>
  <c r="H33" s="1"/>
  <c r="F19"/>
  <c r="H12" s="1"/>
  <c r="F32"/>
  <c r="F13"/>
  <c r="H15" s="1"/>
  <c r="F6"/>
  <c r="F7"/>
  <c r="F5"/>
  <c r="L77" i="4"/>
  <c r="K77"/>
  <c r="F76"/>
  <c r="H76" s="1"/>
  <c r="F75"/>
  <c r="H75" s="1"/>
  <c r="F56"/>
  <c r="H56" s="1"/>
  <c r="F15"/>
  <c r="H15" s="1"/>
  <c r="F14"/>
  <c r="H14" s="1"/>
  <c r="F13"/>
  <c r="H13" s="1"/>
  <c r="F11"/>
  <c r="H11" s="1"/>
  <c r="F73"/>
  <c r="H73" s="1"/>
  <c r="F68"/>
  <c r="H68" s="1"/>
  <c r="F58"/>
  <c r="H58" s="1"/>
  <c r="F57"/>
  <c r="H57" s="1"/>
  <c r="F55"/>
  <c r="H55" s="1"/>
  <c r="F49"/>
  <c r="H49" s="1"/>
  <c r="F46"/>
  <c r="H46" s="1"/>
  <c r="F44"/>
  <c r="H44" s="1"/>
  <c r="F42"/>
  <c r="H42" s="1"/>
  <c r="F38"/>
  <c r="H38" s="1"/>
  <c r="F22"/>
  <c r="H22" s="1"/>
  <c r="F40"/>
  <c r="H40" s="1"/>
  <c r="F37"/>
  <c r="H37" s="1"/>
  <c r="F31"/>
  <c r="H31" s="1"/>
  <c r="F30"/>
  <c r="H30" s="1"/>
  <c r="F24"/>
  <c r="H24" s="1"/>
  <c r="N56" s="1"/>
  <c r="G38" i="14" s="1"/>
  <c r="J38" s="1"/>
  <c r="F32" i="4"/>
  <c r="H32" s="1"/>
  <c r="F39"/>
  <c r="H39" s="1"/>
  <c r="F74"/>
  <c r="H74" s="1"/>
  <c r="F72"/>
  <c r="H72" s="1"/>
  <c r="F17"/>
  <c r="H17" s="1"/>
  <c r="F71"/>
  <c r="H71" s="1"/>
  <c r="F70"/>
  <c r="H70" s="1"/>
  <c r="F69"/>
  <c r="H69" s="1"/>
  <c r="F67"/>
  <c r="H67" s="1"/>
  <c r="F66"/>
  <c r="H66" s="1"/>
  <c r="F65"/>
  <c r="H65" s="1"/>
  <c r="F64"/>
  <c r="H64" s="1"/>
  <c r="F63"/>
  <c r="H63" s="1"/>
  <c r="F62"/>
  <c r="H62" s="1"/>
  <c r="F7"/>
  <c r="H7" s="1"/>
  <c r="F12"/>
  <c r="H12" s="1"/>
  <c r="F16"/>
  <c r="H16" s="1"/>
  <c r="F61"/>
  <c r="H61" s="1"/>
  <c r="F60"/>
  <c r="H60" s="1"/>
  <c r="F59"/>
  <c r="H59" s="1"/>
  <c r="F54"/>
  <c r="H54" s="1"/>
  <c r="F53"/>
  <c r="H53" s="1"/>
  <c r="F52"/>
  <c r="H52" s="1"/>
  <c r="F26"/>
  <c r="H26" s="1"/>
  <c r="F51"/>
  <c r="H51" s="1"/>
  <c r="F33"/>
  <c r="H33" s="1"/>
  <c r="F29"/>
  <c r="H29" s="1"/>
  <c r="F35"/>
  <c r="H35" s="1"/>
  <c r="F50"/>
  <c r="H50" s="1"/>
  <c r="F36"/>
  <c r="H36" s="1"/>
  <c r="F28"/>
  <c r="H28" s="1"/>
  <c r="F27"/>
  <c r="H27" s="1"/>
  <c r="F34"/>
  <c r="H34" s="1"/>
  <c r="F20"/>
  <c r="H20" s="1"/>
  <c r="F48"/>
  <c r="H48" s="1"/>
  <c r="F19"/>
  <c r="H19" s="1"/>
  <c r="F47"/>
  <c r="H47" s="1"/>
  <c r="F45"/>
  <c r="H45" s="1"/>
  <c r="F21"/>
  <c r="H21" s="1"/>
  <c r="F23"/>
  <c r="H23" s="1"/>
  <c r="F25"/>
  <c r="H25" s="1"/>
  <c r="F5"/>
  <c r="H5" s="1"/>
  <c r="F6"/>
  <c r="H6" s="1"/>
  <c r="N48" s="1"/>
  <c r="G8" i="14" s="1"/>
  <c r="F9" i="4"/>
  <c r="H9" s="1"/>
  <c r="N39" s="1"/>
  <c r="G16" i="14" s="1"/>
  <c r="F8" i="4"/>
  <c r="H8" s="1"/>
  <c r="F18"/>
  <c r="H18" s="1"/>
  <c r="N64" s="1"/>
  <c r="G23" i="14" s="1"/>
  <c r="F43" i="4"/>
  <c r="H43" s="1"/>
  <c r="F10"/>
  <c r="H10" s="1"/>
  <c r="F41"/>
  <c r="H41" s="1"/>
  <c r="L77" i="3"/>
  <c r="K77"/>
  <c r="F76"/>
  <c r="H76" s="1"/>
  <c r="F75"/>
  <c r="H75" s="1"/>
  <c r="F56"/>
  <c r="H56" s="1"/>
  <c r="F67"/>
  <c r="H67" s="1"/>
  <c r="F6"/>
  <c r="H6" s="1"/>
  <c r="F41"/>
  <c r="H41" s="1"/>
  <c r="F50"/>
  <c r="H50" s="1"/>
  <c r="F27"/>
  <c r="H27" s="1"/>
  <c r="F45"/>
  <c r="H45" s="1"/>
  <c r="F54"/>
  <c r="H54" s="1"/>
  <c r="N54" s="1"/>
  <c r="B18" i="14" s="1"/>
  <c r="F28" i="3"/>
  <c r="H28" s="1"/>
  <c r="N28" s="1"/>
  <c r="B32" i="14" s="1"/>
  <c r="J32" s="1"/>
  <c r="F64" i="3"/>
  <c r="H64" s="1"/>
  <c r="N64" s="1"/>
  <c r="B23" i="14" s="1"/>
  <c r="F23" i="3"/>
  <c r="H23" s="1"/>
  <c r="N23" s="1"/>
  <c r="B33" i="14" s="1"/>
  <c r="F22" i="3"/>
  <c r="H22" s="1"/>
  <c r="N22" s="1"/>
  <c r="B35" i="14" s="1"/>
  <c r="F69" i="3"/>
  <c r="H69" s="1"/>
  <c r="N69" s="1"/>
  <c r="B36" i="14" s="1"/>
  <c r="F9" i="3"/>
  <c r="H9" s="1"/>
  <c r="N9" s="1"/>
  <c r="B56" i="14" s="1"/>
  <c r="J56" s="1"/>
  <c r="F74" i="3"/>
  <c r="H74" s="1"/>
  <c r="F73"/>
  <c r="H73" s="1"/>
  <c r="F72"/>
  <c r="H72" s="1"/>
  <c r="N72" s="1"/>
  <c r="B20" i="14" s="1"/>
  <c r="F71" i="3"/>
  <c r="H71" s="1"/>
  <c r="N71" s="1"/>
  <c r="B43" i="14" s="1"/>
  <c r="J43" s="1"/>
  <c r="F70" i="3"/>
  <c r="H70" s="1"/>
  <c r="N70" s="1"/>
  <c r="B48" i="14" s="1"/>
  <c r="F68" i="3"/>
  <c r="H68" s="1"/>
  <c r="F66"/>
  <c r="H66" s="1"/>
  <c r="F65"/>
  <c r="H65" s="1"/>
  <c r="F63"/>
  <c r="H63" s="1"/>
  <c r="F62"/>
  <c r="H62" s="1"/>
  <c r="N62" s="1"/>
  <c r="B57" i="14" s="1"/>
  <c r="J57" s="1"/>
  <c r="F39" i="3"/>
  <c r="H39" s="1"/>
  <c r="F42"/>
  <c r="H42" s="1"/>
  <c r="F43"/>
  <c r="H43" s="1"/>
  <c r="N43" s="1"/>
  <c r="B19" i="14" s="1"/>
  <c r="F38" i="3"/>
  <c r="H38" s="1"/>
  <c r="F40"/>
  <c r="H40" s="1"/>
  <c r="F32"/>
  <c r="H32" s="1"/>
  <c r="N32" s="1"/>
  <c r="B4" i="14" s="1"/>
  <c r="F35" i="3"/>
  <c r="H35" s="1"/>
  <c r="N35" s="1"/>
  <c r="B22" i="14" s="1"/>
  <c r="F29" i="3"/>
  <c r="H29" s="1"/>
  <c r="F13"/>
  <c r="H13" s="1"/>
  <c r="F61"/>
  <c r="H61" s="1"/>
  <c r="N61" s="1"/>
  <c r="B28" i="14" s="1"/>
  <c r="J28" s="1"/>
  <c r="F60" i="3"/>
  <c r="H60" s="1"/>
  <c r="F59"/>
  <c r="H59" s="1"/>
  <c r="N59" s="1"/>
  <c r="B29" i="14" s="1"/>
  <c r="F21" i="3"/>
  <c r="H21" s="1"/>
  <c r="N21" s="1"/>
  <c r="B27" i="14" s="1"/>
  <c r="F12" i="3"/>
  <c r="H12" s="1"/>
  <c r="N12" s="1"/>
  <c r="B15" i="14" s="1"/>
  <c r="F24" i="3"/>
  <c r="H24" s="1"/>
  <c r="F15"/>
  <c r="H15" s="1"/>
  <c r="F58"/>
  <c r="H58" s="1"/>
  <c r="F46"/>
  <c r="H46" s="1"/>
  <c r="F57"/>
  <c r="H57" s="1"/>
  <c r="F55"/>
  <c r="H55" s="1"/>
  <c r="F44"/>
  <c r="H44" s="1"/>
  <c r="F53"/>
  <c r="H53" s="1"/>
  <c r="F37"/>
  <c r="H37" s="1"/>
  <c r="F30"/>
  <c r="H30" s="1"/>
  <c r="F52"/>
  <c r="H52" s="1"/>
  <c r="N52" s="1"/>
  <c r="B24" i="14" s="1"/>
  <c r="F31" i="3"/>
  <c r="H31" s="1"/>
  <c r="F36"/>
  <c r="H36" s="1"/>
  <c r="F33"/>
  <c r="H33" s="1"/>
  <c r="F26"/>
  <c r="H26" s="1"/>
  <c r="N26" s="1"/>
  <c r="B9" i="14" s="1"/>
  <c r="F34" i="3"/>
  <c r="H34" s="1"/>
  <c r="N34" s="1"/>
  <c r="B26" i="14" s="1"/>
  <c r="F51" i="3"/>
  <c r="H51" s="1"/>
  <c r="N51" s="1"/>
  <c r="B17" i="14" s="1"/>
  <c r="F49" i="3"/>
  <c r="H49" s="1"/>
  <c r="F25"/>
  <c r="H25" s="1"/>
  <c r="N25" s="1"/>
  <c r="B11" i="14" s="1"/>
  <c r="F48" i="3"/>
  <c r="H48" s="1"/>
  <c r="F16"/>
  <c r="H16" s="1"/>
  <c r="N16" s="1"/>
  <c r="B5" i="14" s="1"/>
  <c r="F18" i="3"/>
  <c r="H18" s="1"/>
  <c r="N18" s="1"/>
  <c r="B3" i="14" s="1"/>
  <c r="F14" i="3"/>
  <c r="H14" s="1"/>
  <c r="F17"/>
  <c r="H17" s="1"/>
  <c r="F5"/>
  <c r="H5" s="1"/>
  <c r="N5" s="1"/>
  <c r="B51" i="14" s="1"/>
  <c r="F10" i="3"/>
  <c r="H10" s="1"/>
  <c r="N10" s="1"/>
  <c r="B39" i="14" s="1"/>
  <c r="F19" i="3"/>
  <c r="H19" s="1"/>
  <c r="N19" s="1"/>
  <c r="B46" i="14" s="1"/>
  <c r="J46" s="1"/>
  <c r="F47" i="3"/>
  <c r="H47" s="1"/>
  <c r="N47" s="1"/>
  <c r="B47" i="14" s="1"/>
  <c r="F20" i="3"/>
  <c r="H20" s="1"/>
  <c r="F11"/>
  <c r="H11" s="1"/>
  <c r="F8"/>
  <c r="H8" s="1"/>
  <c r="N8" s="1"/>
  <c r="B53" i="14" s="1"/>
  <c r="F7" i="3"/>
  <c r="H7" s="1"/>
  <c r="N7" s="1"/>
  <c r="B49" i="14" s="1"/>
  <c r="J49" s="1"/>
  <c r="F27" i="1"/>
  <c r="H27" s="1"/>
  <c r="F11"/>
  <c r="H11" s="1"/>
  <c r="F30"/>
  <c r="H30" s="1"/>
  <c r="F12"/>
  <c r="H12" s="1"/>
  <c r="N12" s="1"/>
  <c r="F15" i="14" s="1"/>
  <c r="F18" i="1"/>
  <c r="H18" s="1"/>
  <c r="N18" s="1"/>
  <c r="F3" i="14" s="1"/>
  <c r="F8" i="1"/>
  <c r="H8" s="1"/>
  <c r="F26"/>
  <c r="H26" s="1"/>
  <c r="N26" s="1"/>
  <c r="F9" i="14" s="1"/>
  <c r="F15" i="1"/>
  <c r="H15" s="1"/>
  <c r="F21"/>
  <c r="H21" s="1"/>
  <c r="F23"/>
  <c r="H23" s="1"/>
  <c r="N23" s="1"/>
  <c r="F33" i="14" s="1"/>
  <c r="F7" i="1"/>
  <c r="H7" s="1"/>
  <c r="F10"/>
  <c r="H10" s="1"/>
  <c r="F9"/>
  <c r="H9" s="1"/>
  <c r="F33"/>
  <c r="H33" s="1"/>
  <c r="F29"/>
  <c r="H29" s="1"/>
  <c r="N29" s="1"/>
  <c r="F30" i="14" s="1"/>
  <c r="F28" i="1"/>
  <c r="H28" s="1"/>
  <c r="F16"/>
  <c r="H16" s="1"/>
  <c r="N16" s="1"/>
  <c r="F5" i="14" s="1"/>
  <c r="F34" i="1"/>
  <c r="H34" s="1"/>
  <c r="N34" s="1"/>
  <c r="F26" i="14" s="1"/>
  <c r="F6" i="1"/>
  <c r="H6" s="1"/>
  <c r="F14"/>
  <c r="H14" s="1"/>
  <c r="F31"/>
  <c r="H31" s="1"/>
  <c r="F24"/>
  <c r="H24" s="1"/>
  <c r="F20"/>
  <c r="H20" s="1"/>
  <c r="N20" s="1"/>
  <c r="F14" i="14" s="1"/>
  <c r="F32" i="1"/>
  <c r="H32" s="1"/>
  <c r="N32" s="1"/>
  <c r="F4" i="14" s="1"/>
  <c r="F5" i="1"/>
  <c r="H5" s="1"/>
  <c r="N5" s="1"/>
  <c r="F51" i="14" s="1"/>
  <c r="F22" i="1"/>
  <c r="H22" s="1"/>
  <c r="N22" s="1"/>
  <c r="F35" i="14" s="1"/>
  <c r="F25" i="1"/>
  <c r="H25" s="1"/>
  <c r="F19"/>
  <c r="H19" s="1"/>
  <c r="F17"/>
  <c r="H17" s="1"/>
  <c r="N17" s="1"/>
  <c r="F31" i="14" s="1"/>
  <c r="J31" s="1"/>
  <c r="F35" i="1"/>
  <c r="H35" s="1"/>
  <c r="F36"/>
  <c r="H36" s="1"/>
  <c r="N36" s="1"/>
  <c r="F37" i="14" s="1"/>
  <c r="F37" i="1"/>
  <c r="H37" s="1"/>
  <c r="F38"/>
  <c r="H38" s="1"/>
  <c r="N38" s="1"/>
  <c r="F34" i="14" s="1"/>
  <c r="F39" i="1"/>
  <c r="H39" s="1"/>
  <c r="N39" s="1"/>
  <c r="F16" i="14" s="1"/>
  <c r="F40" i="1"/>
  <c r="H40" s="1"/>
  <c r="F41"/>
  <c r="H41" s="1"/>
  <c r="F42"/>
  <c r="H42" s="1"/>
  <c r="F43"/>
  <c r="H43" s="1"/>
  <c r="F44"/>
  <c r="H44" s="1"/>
  <c r="F45"/>
  <c r="H45" s="1"/>
  <c r="N45" s="1"/>
  <c r="F40" i="14" s="1"/>
  <c r="F46" i="1"/>
  <c r="H46" s="1"/>
  <c r="F47"/>
  <c r="H47" s="1"/>
  <c r="N47" s="1"/>
  <c r="F47" i="14" s="1"/>
  <c r="F48" i="1"/>
  <c r="H48" s="1"/>
  <c r="N48" s="1"/>
  <c r="F8" i="14" s="1"/>
  <c r="F49" i="1"/>
  <c r="H49" s="1"/>
  <c r="F50"/>
  <c r="H50" s="1"/>
  <c r="F51"/>
  <c r="H51" s="1"/>
  <c r="F52"/>
  <c r="H52" s="1"/>
  <c r="F53"/>
  <c r="H53" s="1"/>
  <c r="F54"/>
  <c r="H54" s="1"/>
  <c r="F55"/>
  <c r="H55" s="1"/>
  <c r="F57"/>
  <c r="H57" s="1"/>
  <c r="F58"/>
  <c r="H58" s="1"/>
  <c r="F59"/>
  <c r="H59" s="1"/>
  <c r="N59" s="1"/>
  <c r="F29" i="14" s="1"/>
  <c r="F60" i="1"/>
  <c r="H60" s="1"/>
  <c r="N60" s="1"/>
  <c r="F45" i="14" s="1"/>
  <c r="F61" i="1"/>
  <c r="H61" s="1"/>
  <c r="F62"/>
  <c r="H62" s="1"/>
  <c r="F63"/>
  <c r="H63" s="1"/>
  <c r="N63" s="1"/>
  <c r="F42" i="14" s="1"/>
  <c r="F64" i="1"/>
  <c r="H64" s="1"/>
  <c r="N64" s="1"/>
  <c r="F23" i="14" s="1"/>
  <c r="F65" i="1"/>
  <c r="H65" s="1"/>
  <c r="F66"/>
  <c r="H66" s="1"/>
  <c r="F68"/>
  <c r="H68" s="1"/>
  <c r="F69"/>
  <c r="H69" s="1"/>
  <c r="N69" s="1"/>
  <c r="F36" i="14" s="1"/>
  <c r="F70" i="1"/>
  <c r="H70" s="1"/>
  <c r="F71"/>
  <c r="H71" s="1"/>
  <c r="F72"/>
  <c r="H72" s="1"/>
  <c r="F73"/>
  <c r="H73" s="1"/>
  <c r="F74"/>
  <c r="H74" s="1"/>
  <c r="N74" s="1"/>
  <c r="F55" i="14" s="1"/>
  <c r="F67" i="1"/>
  <c r="H67" s="1"/>
  <c r="F56"/>
  <c r="H56" s="1"/>
  <c r="F75"/>
  <c r="H75" s="1"/>
  <c r="F76"/>
  <c r="H76" s="1"/>
  <c r="F13"/>
  <c r="H13" s="1"/>
  <c r="L77"/>
  <c r="K77"/>
  <c r="H51" i="14" l="1"/>
  <c r="H9"/>
  <c r="H4"/>
  <c r="H16"/>
  <c r="H7"/>
  <c r="J7" s="1"/>
  <c r="H27"/>
  <c r="H11"/>
  <c r="H15"/>
  <c r="H22"/>
  <c r="H34"/>
  <c r="H14"/>
  <c r="H3"/>
  <c r="H26"/>
  <c r="H19"/>
  <c r="N34" i="10"/>
  <c r="H20" i="14"/>
  <c r="N15" i="10"/>
  <c r="H18" i="14"/>
  <c r="N12" i="10"/>
  <c r="H17" i="14"/>
  <c r="N29" i="10"/>
  <c r="H13" i="14"/>
  <c r="J13" s="1"/>
  <c r="N21" i="10"/>
  <c r="H45" i="14"/>
  <c r="N32" i="10"/>
  <c r="H48" i="14"/>
  <c r="N24" i="10"/>
  <c r="H42" i="14"/>
  <c r="N36" i="10"/>
  <c r="H55" i="14"/>
  <c r="J48"/>
  <c r="N13" i="10"/>
  <c r="H24" i="14"/>
  <c r="N9" i="10"/>
  <c r="H8" i="14"/>
  <c r="N20" i="10"/>
  <c r="H29" i="14"/>
  <c r="H23"/>
  <c r="N25" i="10"/>
  <c r="H36" i="14"/>
  <c r="N31" i="10"/>
  <c r="H47" i="14"/>
  <c r="N8" i="10"/>
  <c r="J18" i="14"/>
  <c r="J5"/>
  <c r="J40"/>
  <c r="J42"/>
  <c r="J26"/>
  <c r="J15"/>
  <c r="J29"/>
  <c r="J23"/>
  <c r="J8"/>
  <c r="J37"/>
  <c r="J16"/>
  <c r="J45"/>
  <c r="N5" i="4"/>
  <c r="G51" i="14" s="1"/>
  <c r="J51" s="1"/>
  <c r="N25" i="4"/>
  <c r="G11" i="14" s="1"/>
  <c r="J11" s="1"/>
  <c r="N18" i="4"/>
  <c r="G3" i="14" s="1"/>
  <c r="J3" s="1"/>
  <c r="N10" i="4"/>
  <c r="G39" i="14" s="1"/>
  <c r="J39" s="1"/>
  <c r="N21" i="4"/>
  <c r="G27" i="14" s="1"/>
  <c r="J27" s="1"/>
  <c r="N43" i="4"/>
  <c r="G19" i="14" s="1"/>
  <c r="J19" s="1"/>
  <c r="N47" i="4"/>
  <c r="G47" i="14" s="1"/>
  <c r="J47" s="1"/>
  <c r="N22" i="4"/>
  <c r="G35" i="14" s="1"/>
  <c r="J35" s="1"/>
  <c r="N35" i="4"/>
  <c r="G22" i="14" s="1"/>
  <c r="J22" s="1"/>
  <c r="N72" i="4"/>
  <c r="G20" i="14" s="1"/>
  <c r="J20" s="1"/>
  <c r="N38" i="4"/>
  <c r="G34" i="14" s="1"/>
  <c r="J34" s="1"/>
  <c r="N26" i="4"/>
  <c r="G9" i="14" s="1"/>
  <c r="J9" s="1"/>
  <c r="N52" i="4"/>
  <c r="G24" i="14" s="1"/>
  <c r="J24" s="1"/>
  <c r="N51" i="4"/>
  <c r="G17" i="14" s="1"/>
  <c r="J17" s="1"/>
  <c r="N8" i="4"/>
  <c r="G53" i="14" s="1"/>
  <c r="J53" s="1"/>
  <c r="N69" i="4"/>
  <c r="G36" i="14" s="1"/>
  <c r="J36" s="1"/>
  <c r="N32" i="4"/>
  <c r="G4" i="14" s="1"/>
  <c r="J4" s="1"/>
  <c r="N29" i="4"/>
  <c r="G30" i="14" s="1"/>
  <c r="J30" s="1"/>
  <c r="N74" i="4"/>
  <c r="G55" i="14" s="1"/>
  <c r="J55" s="1"/>
  <c r="N23" i="4"/>
  <c r="G33" i="14" s="1"/>
  <c r="J33" s="1"/>
  <c r="N20" i="4"/>
  <c r="G14" i="14" s="1"/>
  <c r="J14" s="1"/>
  <c r="N41" i="4"/>
  <c r="G21" i="14" s="1"/>
  <c r="J21" s="1"/>
  <c r="L12" i="12"/>
  <c r="L41"/>
  <c r="L39"/>
  <c r="L7"/>
  <c r="L11"/>
  <c r="L13"/>
  <c r="L49"/>
  <c r="L8"/>
  <c r="L26"/>
  <c r="L4"/>
  <c r="L6"/>
  <c r="L5"/>
  <c r="H10" i="5"/>
  <c r="H23"/>
  <c r="H7"/>
  <c r="L35" i="12"/>
  <c r="L20"/>
  <c r="L24"/>
  <c r="L28"/>
  <c r="L23"/>
  <c r="L21"/>
  <c r="L42"/>
  <c r="L43"/>
  <c r="L54"/>
  <c r="L31"/>
  <c r="H25" i="5"/>
  <c r="H22"/>
  <c r="H6"/>
  <c r="H19"/>
  <c r="H9"/>
  <c r="H16"/>
  <c r="H21"/>
  <c r="H24"/>
  <c r="H11"/>
  <c r="H29"/>
  <c r="H32"/>
  <c r="H14"/>
  <c r="H13"/>
  <c r="H5"/>
  <c r="L22" i="12"/>
  <c r="L27"/>
  <c r="L37"/>
  <c r="L34"/>
  <c r="L58"/>
  <c r="L36"/>
  <c r="L33"/>
  <c r="L38"/>
  <c r="L62"/>
  <c r="L53"/>
  <c r="L66"/>
  <c r="L44"/>
  <c r="L73"/>
  <c r="L52"/>
  <c r="L25"/>
  <c r="L60"/>
  <c r="L63"/>
  <c r="L50"/>
  <c r="L40"/>
  <c r="L75"/>
  <c r="L74"/>
  <c r="L61"/>
  <c r="L45"/>
  <c r="L56"/>
  <c r="L29"/>
  <c r="L64"/>
  <c r="L72"/>
  <c r="L69"/>
  <c r="L14"/>
  <c r="L59"/>
  <c r="L65"/>
  <c r="L48"/>
  <c r="L55"/>
  <c r="L51"/>
  <c r="L70"/>
  <c r="L46"/>
  <c r="L32"/>
  <c r="L47"/>
  <c r="L67"/>
  <c r="L30"/>
  <c r="L15"/>
  <c r="L18"/>
  <c r="L17"/>
  <c r="L16"/>
  <c r="L68"/>
</calcChain>
</file>

<file path=xl/sharedStrings.xml><?xml version="1.0" encoding="utf-8"?>
<sst xmlns="http://schemas.openxmlformats.org/spreadsheetml/2006/main" count="1068" uniqueCount="134">
  <si>
    <t>3 rondes de 12 corbeilles</t>
  </si>
  <si>
    <t>Ronde 1</t>
  </si>
  <si>
    <t>Ronde 2</t>
  </si>
  <si>
    <t>Total r1+r2</t>
  </si>
  <si>
    <t>Ronde 3</t>
  </si>
  <si>
    <t>Général</t>
  </si>
  <si>
    <t>POINT</t>
  </si>
  <si>
    <t>NOM</t>
  </si>
  <si>
    <t xml:space="preserve">Tarnos </t>
  </si>
  <si>
    <t>Brive</t>
  </si>
  <si>
    <t>TOTAL</t>
  </si>
  <si>
    <t>Nom prénom</t>
  </si>
  <si>
    <t>Courpiac</t>
  </si>
  <si>
    <t>CTP</t>
  </si>
  <si>
    <t>HOLE</t>
  </si>
  <si>
    <t>INSCRIP</t>
  </si>
  <si>
    <t>TION</t>
  </si>
  <si>
    <t>Année</t>
  </si>
  <si>
    <t>jousson  maxime</t>
  </si>
  <si>
    <t>jousson janique</t>
  </si>
  <si>
    <t>jousson xavier</t>
  </si>
  <si>
    <t>carilho marianne</t>
  </si>
  <si>
    <t>carilho christophe</t>
  </si>
  <si>
    <t>ducos pascal</t>
  </si>
  <si>
    <t>christyn jean</t>
  </si>
  <si>
    <t>peyre martin</t>
  </si>
  <si>
    <t>terreaux jean pierre</t>
  </si>
  <si>
    <t>terreaux françoise</t>
  </si>
  <si>
    <t>terreaux jacques</t>
  </si>
  <si>
    <t>buignes bernard</t>
  </si>
  <si>
    <t>blanchet david</t>
  </si>
  <si>
    <t>chovet damien</t>
  </si>
  <si>
    <t>barbié marie-hélène</t>
  </si>
  <si>
    <t>dumas mickaël</t>
  </si>
  <si>
    <t>dumas gilbert</t>
  </si>
  <si>
    <t xml:space="preserve">milon aimeric </t>
  </si>
  <si>
    <t>despres jean</t>
  </si>
  <si>
    <t xml:space="preserve">cluzeau gérard   </t>
  </si>
  <si>
    <t>lechat sebastien</t>
  </si>
  <si>
    <t>gougeon cédric</t>
  </si>
  <si>
    <t>pinardel henri</t>
  </si>
  <si>
    <t>coste michel</t>
  </si>
  <si>
    <t>larue jonathan</t>
  </si>
  <si>
    <t>demur christophe</t>
  </si>
  <si>
    <t>leenknecht gérard</t>
  </si>
  <si>
    <t>fabre pierre</t>
  </si>
  <si>
    <t>canal guillaume</t>
  </si>
  <si>
    <t>paillet patrick</t>
  </si>
  <si>
    <t>40-49</t>
  </si>
  <si>
    <t>50-59</t>
  </si>
  <si>
    <t>60-69</t>
  </si>
  <si>
    <t>70-79</t>
  </si>
  <si>
    <t>18-39</t>
  </si>
  <si>
    <t>H</t>
  </si>
  <si>
    <t>F</t>
  </si>
  <si>
    <t>novice</t>
  </si>
  <si>
    <t>carniel gilbert</t>
  </si>
  <si>
    <t>carniel kim</t>
  </si>
  <si>
    <t>degardin pierre laurent</t>
  </si>
  <si>
    <t>despaux michel</t>
  </si>
  <si>
    <t>mourtialon bernard</t>
  </si>
  <si>
    <t>rouault laurent</t>
  </si>
  <si>
    <t>rouault hervé</t>
  </si>
  <si>
    <t>ferrandon jean pierre</t>
  </si>
  <si>
    <t>leroy philippe</t>
  </si>
  <si>
    <t>beaumont christophe</t>
  </si>
  <si>
    <t>marcoux julien</t>
  </si>
  <si>
    <t>croq benjamin</t>
  </si>
  <si>
    <t>boissinot arthur</t>
  </si>
  <si>
    <t>boissinot pierre</t>
  </si>
  <si>
    <t>bineau victor</t>
  </si>
  <si>
    <t>bruneteaud mathieu</t>
  </si>
  <si>
    <t>Vernier Bruno</t>
  </si>
  <si>
    <t>Vinet Sylvie</t>
  </si>
  <si>
    <t>peyre thomas</t>
  </si>
  <si>
    <t>hayoun olivier</t>
  </si>
  <si>
    <t>taupenas thierry</t>
  </si>
  <si>
    <t>benoit barné laurent</t>
  </si>
  <si>
    <t>benoit barné gabriel</t>
  </si>
  <si>
    <t>fizet fabrice</t>
  </si>
  <si>
    <t>haverlandt franck</t>
  </si>
  <si>
    <t>philippe castagné</t>
  </si>
  <si>
    <t>Manche de Lagorce 26/02/2012</t>
  </si>
  <si>
    <t>SUD-OUEST Tour 2012</t>
  </si>
  <si>
    <t>Manche de Tarnos 25/03/2012</t>
  </si>
  <si>
    <t>Manche de Perpezac le noir 15/04/2012</t>
  </si>
  <si>
    <t>Manche de Coutras 13/05/2012</t>
  </si>
  <si>
    <t>Manche de Courpiac 10/06/2012</t>
  </si>
  <si>
    <t>Manche de Brive 29/07/2012</t>
  </si>
  <si>
    <t>closest</t>
  </si>
  <si>
    <t>hole</t>
  </si>
  <si>
    <t>Lagorce</t>
  </si>
  <si>
    <t>Perpezac</t>
  </si>
  <si>
    <t>Coutras</t>
  </si>
  <si>
    <t>Tarnos2</t>
  </si>
  <si>
    <t>benoit barné laura</t>
  </si>
  <si>
    <t>tempier ludovic</t>
  </si>
  <si>
    <t>carniel myke</t>
  </si>
  <si>
    <t>carniel steve</t>
  </si>
  <si>
    <t>ranchou david</t>
  </si>
  <si>
    <t>cochard alan</t>
  </si>
  <si>
    <t>mangel sebastien</t>
  </si>
  <si>
    <t>hole   demur</t>
  </si>
  <si>
    <t>closest  big</t>
  </si>
  <si>
    <t>Par 38</t>
  </si>
  <si>
    <t>closest  buignes</t>
  </si>
  <si>
    <t>jean jacques tieyre</t>
  </si>
  <si>
    <t>closest  sarraudie</t>
  </si>
  <si>
    <t>Par 39   3 rondes de 12 corbeilles</t>
  </si>
  <si>
    <t>Par 41   3 rondes de 12 corbeilles</t>
  </si>
  <si>
    <t>Lagorce 2</t>
  </si>
  <si>
    <t>cluzeau marvin</t>
  </si>
  <si>
    <t>barreau stéphane</t>
  </si>
  <si>
    <t>gonthier cédric</t>
  </si>
  <si>
    <t>le manach dylan</t>
  </si>
  <si>
    <t xml:space="preserve">sarraudie nicolas </t>
  </si>
  <si>
    <t>Par 37    3 rondes de 12 corbeilles</t>
  </si>
  <si>
    <t>handicap</t>
  </si>
  <si>
    <t>scratch</t>
  </si>
  <si>
    <t>Manche de Lagorce 26/08/2012</t>
  </si>
  <si>
    <t>Manche de Tarnos2 24/09/2012</t>
  </si>
  <si>
    <t>Par 38       3 rondes de 12 corbeilles</t>
  </si>
  <si>
    <t>closest  cluzeau</t>
  </si>
  <si>
    <t>mattlet brice</t>
  </si>
  <si>
    <t>closest:  cédric gonthier</t>
  </si>
  <si>
    <t>handicap total</t>
  </si>
  <si>
    <t>barraud stephane</t>
  </si>
  <si>
    <t>gaillard laurent</t>
  </si>
  <si>
    <t>savazzi sylvain</t>
  </si>
  <si>
    <t>sylvain,savazzi@yahoo,fr</t>
  </si>
  <si>
    <t>closest: big</t>
  </si>
  <si>
    <t>Classement final par catégorie   SUD-OUEST Tour 2012</t>
  </si>
  <si>
    <t>Classement par catégorie   SUD-OUEST Tour 2012</t>
  </si>
  <si>
    <t>Classement scratch  SUD-OUEST Tour 2012</t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</si>
</sst>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164" formatCode="0.0"/>
  </numFmts>
  <fonts count="22">
    <font>
      <sz val="11"/>
      <color indexed="8"/>
      <name val="Comic Sans MS"/>
      <family val="4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u/>
      <sz val="12"/>
      <color indexed="8"/>
      <name val="Times New Roman"/>
      <family val="1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62"/>
      <name val="Calibri"/>
      <family val="2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sz val="16"/>
      <color indexed="8"/>
      <name val="Calibri"/>
      <family val="2"/>
    </font>
    <font>
      <sz val="16"/>
      <color theme="0"/>
      <name val="Calibri"/>
      <family val="2"/>
    </font>
    <font>
      <sz val="14"/>
      <color indexed="8"/>
      <name val="Comic Sans MS"/>
      <family val="4"/>
    </font>
    <font>
      <sz val="16"/>
      <color theme="1"/>
      <name val="Calibri"/>
      <family val="2"/>
    </font>
    <font>
      <sz val="16"/>
      <name val="Calibri"/>
      <family val="2"/>
    </font>
    <font>
      <b/>
      <sz val="14"/>
      <color indexed="8"/>
      <name val="Comic Sans MS"/>
      <family val="4"/>
    </font>
    <font>
      <b/>
      <sz val="12"/>
      <color indexed="8"/>
      <name val="Comic Sans MS"/>
      <family val="4"/>
    </font>
    <font>
      <sz val="14"/>
      <color theme="0"/>
      <name val="Calibri"/>
      <family val="2"/>
    </font>
    <font>
      <sz val="14"/>
      <name val="Calibri"/>
      <family val="2"/>
    </font>
    <font>
      <sz val="11"/>
      <color theme="0"/>
      <name val="Comic Sans MS"/>
      <family val="4"/>
    </font>
    <font>
      <sz val="12"/>
      <color indexed="8"/>
      <name val="Calibri"/>
      <family val="2"/>
    </font>
    <font>
      <sz val="12"/>
      <color theme="0"/>
      <name val="Calibri"/>
      <family val="2"/>
    </font>
    <font>
      <sz val="12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1"/>
        <bgColor indexed="38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24"/>
        <bgColor indexed="46"/>
      </patternFill>
    </fill>
    <fill>
      <patternFill patternType="solid">
        <fgColor indexed="29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44"/>
      </patternFill>
    </fill>
    <fill>
      <patternFill patternType="solid">
        <fgColor indexed="50"/>
        <bgColor indexed="51"/>
      </patternFill>
    </fill>
    <fill>
      <patternFill patternType="solid">
        <fgColor indexed="14"/>
        <bgColor indexed="33"/>
      </patternFill>
    </fill>
    <fill>
      <patternFill patternType="solid">
        <fgColor rgb="FF92D050"/>
        <bgColor indexed="19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19"/>
      </patternFill>
    </fill>
    <fill>
      <patternFill patternType="solid">
        <fgColor rgb="FF00B0F0"/>
        <bgColor indexed="19"/>
      </patternFill>
    </fill>
    <fill>
      <patternFill patternType="solid">
        <fgColor rgb="FF00B050"/>
        <bgColor indexed="19"/>
      </patternFill>
    </fill>
    <fill>
      <patternFill patternType="solid">
        <fgColor rgb="FF002060"/>
        <bgColor indexed="19"/>
      </patternFill>
    </fill>
    <fill>
      <patternFill patternType="solid">
        <fgColor rgb="FFFF0000"/>
        <bgColor indexed="19"/>
      </patternFill>
    </fill>
    <fill>
      <patternFill patternType="solid">
        <fgColor rgb="FFC00000"/>
        <bgColor indexed="19"/>
      </patternFill>
    </fill>
    <fill>
      <patternFill patternType="solid">
        <fgColor theme="0" tint="-0.499984740745262"/>
        <bgColor indexed="1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19"/>
      </patternFill>
    </fill>
    <fill>
      <patternFill patternType="solid">
        <fgColor rgb="FFFFFF00"/>
        <bgColor indexed="41"/>
      </patternFill>
    </fill>
    <fill>
      <patternFill patternType="solid">
        <fgColor theme="8" tint="0.79998168889431442"/>
        <bgColor indexed="34"/>
      </patternFill>
    </fill>
    <fill>
      <patternFill patternType="solid">
        <fgColor theme="0"/>
        <bgColor indexed="19"/>
      </patternFill>
    </fill>
    <fill>
      <patternFill patternType="solid">
        <fgColor theme="0" tint="-0.34998626667073579"/>
        <bgColor indexed="19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19"/>
      </patternFill>
    </fill>
    <fill>
      <patternFill patternType="solid">
        <fgColor theme="0" tint="-0.499984740745262"/>
        <bgColor indexed="29"/>
      </patternFill>
    </fill>
    <fill>
      <patternFill patternType="solid">
        <fgColor rgb="FFFF8080"/>
        <bgColor indexed="45"/>
      </patternFill>
    </fill>
    <fill>
      <patternFill patternType="solid">
        <fgColor rgb="FFFF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7" fillId="2" borderId="0" applyBorder="0" applyProtection="0"/>
    <xf numFmtId="0" fontId="7" fillId="3" borderId="0" applyBorder="0" applyProtection="0"/>
    <xf numFmtId="0" fontId="7" fillId="3" borderId="0" applyBorder="0" applyProtection="0"/>
    <xf numFmtId="0" fontId="7" fillId="2" borderId="0" applyBorder="0" applyProtection="0"/>
    <xf numFmtId="0" fontId="7" fillId="3" borderId="0" applyBorder="0" applyProtection="0"/>
    <xf numFmtId="0" fontId="7" fillId="2" borderId="0" applyBorder="0" applyProtection="0"/>
  </cellStyleXfs>
  <cellXfs count="168">
    <xf numFmtId="0" fontId="0" fillId="0" borderId="0" xfId="0"/>
    <xf numFmtId="0" fontId="0" fillId="0" borderId="0" xfId="0" applyNumberFormat="1"/>
    <xf numFmtId="0" fontId="0" fillId="0" borderId="0" xfId="0" applyNumberFormat="1" applyFill="1"/>
    <xf numFmtId="0" fontId="0" fillId="0" borderId="0" xfId="0" applyNumberFormat="1" applyAlignment="1">
      <alignment horizontal="center"/>
    </xf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/>
    <xf numFmtId="0" fontId="1" fillId="0" borderId="0" xfId="0" applyNumberFormat="1" applyFont="1" applyFill="1"/>
    <xf numFmtId="0" fontId="1" fillId="4" borderId="2" xfId="0" applyNumberFormat="1" applyFont="1" applyFill="1" applyBorder="1" applyAlignment="1">
      <alignment horizontal="center"/>
    </xf>
    <xf numFmtId="0" fontId="1" fillId="9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0" xfId="0" applyNumberFormat="1" applyFont="1"/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1" fillId="7" borderId="1" xfId="0" applyNumberFormat="1" applyFont="1" applyFill="1" applyBorder="1" applyAlignment="1">
      <alignment horizontal="center" vertical="center"/>
    </xf>
    <xf numFmtId="0" fontId="0" fillId="10" borderId="0" xfId="0" applyNumberFormat="1" applyFill="1"/>
    <xf numFmtId="0" fontId="1" fillId="5" borderId="4" xfId="0" applyNumberFormat="1" applyFont="1" applyFill="1" applyBorder="1" applyAlignment="1">
      <alignment horizontal="center"/>
    </xf>
    <xf numFmtId="0" fontId="1" fillId="6" borderId="7" xfId="0" applyNumberFormat="1" applyFont="1" applyFill="1" applyBorder="1" applyAlignment="1">
      <alignment horizontal="center"/>
    </xf>
    <xf numFmtId="0" fontId="1" fillId="7" borderId="7" xfId="0" applyNumberFormat="1" applyFont="1" applyFill="1" applyBorder="1" applyAlignment="1">
      <alignment horizontal="center"/>
    </xf>
    <xf numFmtId="0" fontId="1" fillId="11" borderId="7" xfId="0" applyNumberFormat="1" applyFont="1" applyFill="1" applyBorder="1" applyAlignment="1">
      <alignment horizontal="center"/>
    </xf>
    <xf numFmtId="0" fontId="1" fillId="8" borderId="7" xfId="0" applyNumberFormat="1" applyFont="1" applyFill="1" applyBorder="1" applyAlignment="1">
      <alignment horizontal="center"/>
    </xf>
    <xf numFmtId="0" fontId="1" fillId="9" borderId="7" xfId="0" applyNumberFormat="1" applyFont="1" applyFill="1" applyBorder="1" applyAlignment="1">
      <alignment horizontal="center" vertical="center"/>
    </xf>
    <xf numFmtId="0" fontId="1" fillId="9" borderId="7" xfId="0" applyNumberFormat="1" applyFont="1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1" fillId="5" borderId="4" xfId="0" applyNumberFormat="1" applyFont="1" applyFill="1" applyBorder="1" applyAlignment="1">
      <alignment horizontal="center" vertical="center"/>
    </xf>
    <xf numFmtId="0" fontId="1" fillId="9" borderId="10" xfId="0" applyNumberFormat="1" applyFont="1" applyFill="1" applyBorder="1" applyAlignment="1">
      <alignment horizontal="center" vertical="center"/>
    </xf>
    <xf numFmtId="0" fontId="1" fillId="7" borderId="10" xfId="0" applyNumberFormat="1" applyFont="1" applyFill="1" applyBorder="1" applyAlignment="1">
      <alignment horizontal="center" vertical="center"/>
    </xf>
    <xf numFmtId="0" fontId="6" fillId="3" borderId="11" xfId="0" applyNumberFormat="1" applyFont="1" applyFill="1" applyBorder="1" applyAlignment="1">
      <alignment horizontal="center" vertical="center" wrapText="1"/>
    </xf>
    <xf numFmtId="0" fontId="6" fillId="3" borderId="12" xfId="0" applyNumberFormat="1" applyFont="1" applyFill="1" applyBorder="1" applyAlignment="1">
      <alignment horizontal="center" vertical="center" wrapText="1"/>
    </xf>
    <xf numFmtId="0" fontId="6" fillId="3" borderId="13" xfId="0" applyNumberFormat="1" applyFont="1" applyFill="1" applyBorder="1" applyAlignment="1">
      <alignment horizontal="center" vertical="center" wrapText="1"/>
    </xf>
    <xf numFmtId="0" fontId="1" fillId="3" borderId="14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 wrapText="1"/>
    </xf>
    <xf numFmtId="0" fontId="1" fillId="14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/>
    <xf numFmtId="0" fontId="0" fillId="0" borderId="18" xfId="0" applyNumberFormat="1" applyBorder="1" applyAlignment="1">
      <alignment horizontal="center"/>
    </xf>
    <xf numFmtId="0" fontId="0" fillId="0" borderId="0" xfId="0" applyNumberFormat="1" applyBorder="1" applyAlignment="1"/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15" borderId="21" xfId="0" applyNumberFormat="1" applyFill="1" applyBorder="1" applyAlignment="1" applyProtection="1">
      <alignment horizontal="center" vertical="center"/>
      <protection locked="0"/>
    </xf>
    <xf numFmtId="0" fontId="0" fillId="15" borderId="22" xfId="0" applyNumberFormat="1" applyFill="1" applyBorder="1" applyAlignment="1">
      <alignment horizontal="center" vertical="center"/>
    </xf>
    <xf numFmtId="6" fontId="0" fillId="15" borderId="23" xfId="0" applyNumberFormat="1" applyFill="1" applyBorder="1" applyAlignment="1">
      <alignment horizontal="center" vertical="center"/>
    </xf>
    <xf numFmtId="0" fontId="0" fillId="15" borderId="21" xfId="0" applyNumberFormat="1" applyFill="1" applyBorder="1" applyAlignment="1">
      <alignment horizontal="center" vertical="center"/>
    </xf>
    <xf numFmtId="0" fontId="0" fillId="15" borderId="22" xfId="0" applyNumberFormat="1" applyFill="1" applyBorder="1" applyAlignment="1">
      <alignment horizontal="center"/>
    </xf>
    <xf numFmtId="6" fontId="0" fillId="15" borderId="23" xfId="0" applyNumberFormat="1" applyFont="1" applyFill="1" applyBorder="1" applyAlignment="1">
      <alignment horizontal="center" vertical="center"/>
    </xf>
    <xf numFmtId="0" fontId="1" fillId="14" borderId="7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/>
    </xf>
    <xf numFmtId="0" fontId="1" fillId="14" borderId="18" xfId="0" applyNumberFormat="1" applyFont="1" applyFill="1" applyBorder="1" applyAlignment="1">
      <alignment horizontal="center"/>
    </xf>
    <xf numFmtId="0" fontId="1" fillId="4" borderId="24" xfId="0" applyNumberFormat="1" applyFont="1" applyFill="1" applyBorder="1" applyAlignment="1">
      <alignment horizontal="center"/>
    </xf>
    <xf numFmtId="0" fontId="1" fillId="4" borderId="25" xfId="0" applyNumberFormat="1" applyFont="1" applyFill="1" applyBorder="1" applyAlignment="1">
      <alignment horizontal="center"/>
    </xf>
    <xf numFmtId="0" fontId="1" fillId="4" borderId="26" xfId="0" applyNumberFormat="1" applyFont="1" applyFill="1" applyBorder="1" applyAlignment="1">
      <alignment horizontal="center"/>
    </xf>
    <xf numFmtId="0" fontId="5" fillId="13" borderId="0" xfId="0" applyNumberFormat="1" applyFont="1" applyFill="1" applyBorder="1" applyAlignment="1">
      <alignment horizontal="center" vertical="center"/>
    </xf>
    <xf numFmtId="0" fontId="0" fillId="21" borderId="0" xfId="0" applyNumberFormat="1" applyFill="1" applyAlignment="1">
      <alignment horizontal="center" vertical="center"/>
    </xf>
    <xf numFmtId="0" fontId="0" fillId="17" borderId="0" xfId="0" applyNumberFormat="1" applyFill="1" applyAlignment="1">
      <alignment horizontal="center" vertical="center"/>
    </xf>
    <xf numFmtId="0" fontId="0" fillId="16" borderId="0" xfId="0" applyNumberFormat="1" applyFill="1" applyAlignment="1">
      <alignment horizontal="center" vertical="center"/>
    </xf>
    <xf numFmtId="0" fontId="0" fillId="18" borderId="0" xfId="0" applyNumberFormat="1" applyFill="1" applyAlignment="1">
      <alignment horizontal="center" vertical="center"/>
    </xf>
    <xf numFmtId="0" fontId="0" fillId="19" borderId="0" xfId="0" applyNumberFormat="1" applyFill="1" applyAlignment="1">
      <alignment horizontal="center" vertical="center"/>
    </xf>
    <xf numFmtId="0" fontId="0" fillId="20" borderId="0" xfId="0" applyNumberFormat="1" applyFill="1" applyAlignment="1">
      <alignment horizontal="center" vertical="center"/>
    </xf>
    <xf numFmtId="0" fontId="6" fillId="3" borderId="0" xfId="0" applyNumberFormat="1" applyFont="1" applyFill="1" applyBorder="1" applyAlignment="1">
      <alignment horizontal="center" vertical="center" wrapText="1"/>
    </xf>
    <xf numFmtId="0" fontId="0" fillId="22" borderId="0" xfId="0" applyNumberFormat="1" applyFill="1"/>
    <xf numFmtId="0" fontId="0" fillId="23" borderId="0" xfId="0" applyNumberFormat="1" applyFill="1"/>
    <xf numFmtId="0" fontId="0" fillId="24" borderId="0" xfId="0" applyNumberFormat="1" applyFill="1"/>
    <xf numFmtId="0" fontId="0" fillId="25" borderId="0" xfId="0" applyNumberFormat="1" applyFill="1"/>
    <xf numFmtId="0" fontId="8" fillId="33" borderId="0" xfId="0" applyNumberFormat="1" applyFont="1" applyFill="1" applyAlignment="1">
      <alignment horizontal="center" vertical="center"/>
    </xf>
    <xf numFmtId="0" fontId="4" fillId="0" borderId="0" xfId="0" applyNumberFormat="1" applyFont="1" applyFill="1"/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35" borderId="7" xfId="0" applyNumberFormat="1" applyFont="1" applyFill="1" applyBorder="1" applyAlignment="1">
      <alignment horizontal="center"/>
    </xf>
    <xf numFmtId="0" fontId="1" fillId="36" borderId="7" xfId="0" applyNumberFormat="1" applyFont="1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9" fillId="14" borderId="7" xfId="0" applyNumberFormat="1" applyFont="1" applyFill="1" applyBorder="1" applyAlignment="1">
      <alignment horizontal="center"/>
    </xf>
    <xf numFmtId="0" fontId="10" fillId="32" borderId="7" xfId="0" applyNumberFormat="1" applyFont="1" applyFill="1" applyBorder="1" applyAlignment="1">
      <alignment horizontal="center"/>
    </xf>
    <xf numFmtId="0" fontId="9" fillId="28" borderId="7" xfId="0" applyNumberFormat="1" applyFont="1" applyFill="1" applyBorder="1" applyAlignment="1">
      <alignment horizontal="center"/>
    </xf>
    <xf numFmtId="0" fontId="9" fillId="27" borderId="7" xfId="0" applyNumberFormat="1" applyFont="1" applyFill="1" applyBorder="1" applyAlignment="1">
      <alignment horizontal="center"/>
    </xf>
    <xf numFmtId="0" fontId="10" fillId="29" borderId="7" xfId="0" applyNumberFormat="1" applyFont="1" applyFill="1" applyBorder="1" applyAlignment="1">
      <alignment horizontal="center"/>
    </xf>
    <xf numFmtId="0" fontId="10" fillId="26" borderId="8" xfId="0" applyNumberFormat="1" applyFont="1" applyFill="1" applyBorder="1" applyAlignment="1">
      <alignment horizontal="center"/>
    </xf>
    <xf numFmtId="0" fontId="10" fillId="26" borderId="7" xfId="0" applyNumberFormat="1" applyFont="1" applyFill="1" applyBorder="1" applyAlignment="1">
      <alignment horizontal="center"/>
    </xf>
    <xf numFmtId="0" fontId="9" fillId="34" borderId="7" xfId="0" applyNumberFormat="1" applyFont="1" applyFill="1" applyBorder="1" applyAlignment="1">
      <alignment horizontal="center"/>
    </xf>
    <xf numFmtId="0" fontId="9" fillId="30" borderId="7" xfId="0" applyNumberFormat="1" applyFont="1" applyFill="1" applyBorder="1" applyAlignment="1">
      <alignment horizontal="center"/>
    </xf>
    <xf numFmtId="0" fontId="10" fillId="31" borderId="7" xfId="0" applyNumberFormat="1" applyFont="1" applyFill="1" applyBorder="1" applyAlignment="1">
      <alignment horizontal="center"/>
    </xf>
    <xf numFmtId="0" fontId="11" fillId="0" borderId="0" xfId="0" applyNumberFormat="1" applyFont="1"/>
    <xf numFmtId="0" fontId="0" fillId="39" borderId="0" xfId="0" applyNumberFormat="1" applyFill="1"/>
    <xf numFmtId="0" fontId="10" fillId="38" borderId="7" xfId="0" applyNumberFormat="1" applyFont="1" applyFill="1" applyBorder="1" applyAlignment="1">
      <alignment horizontal="center"/>
    </xf>
    <xf numFmtId="0" fontId="5" fillId="13" borderId="0" xfId="0" applyNumberFormat="1" applyFont="1" applyFill="1" applyBorder="1" applyAlignment="1">
      <alignment horizontal="center" vertical="center"/>
    </xf>
    <xf numFmtId="0" fontId="12" fillId="28" borderId="7" xfId="0" applyNumberFormat="1" applyFont="1" applyFill="1" applyBorder="1" applyAlignment="1">
      <alignment horizontal="center"/>
    </xf>
    <xf numFmtId="0" fontId="1" fillId="21" borderId="0" xfId="0" applyNumberFormat="1" applyFont="1" applyFill="1" applyAlignment="1">
      <alignment horizontal="center" vertical="center"/>
    </xf>
    <xf numFmtId="0" fontId="0" fillId="0" borderId="7" xfId="0" applyNumberFormat="1" applyBorder="1" applyAlignment="1">
      <alignment horizontal="center"/>
    </xf>
    <xf numFmtId="0" fontId="9" fillId="27" borderId="8" xfId="0" applyNumberFormat="1" applyFont="1" applyFill="1" applyBorder="1" applyAlignment="1">
      <alignment horizontal="center"/>
    </xf>
    <xf numFmtId="0" fontId="10" fillId="40" borderId="7" xfId="0" applyNumberFormat="1" applyFont="1" applyFill="1" applyBorder="1" applyAlignment="1">
      <alignment horizontal="center"/>
    </xf>
    <xf numFmtId="0" fontId="13" fillId="28" borderId="7" xfId="0" applyNumberFormat="1" applyFont="1" applyFill="1" applyBorder="1" applyAlignment="1">
      <alignment horizontal="center"/>
    </xf>
    <xf numFmtId="0" fontId="13" fillId="27" borderId="7" xfId="0" applyNumberFormat="1" applyFont="1" applyFill="1" applyBorder="1" applyAlignment="1">
      <alignment horizontal="center"/>
    </xf>
    <xf numFmtId="2" fontId="14" fillId="0" borderId="0" xfId="0" applyNumberFormat="1" applyFont="1"/>
    <xf numFmtId="0" fontId="9" fillId="27" borderId="9" xfId="0" applyNumberFormat="1" applyFont="1" applyFill="1" applyBorder="1" applyAlignment="1">
      <alignment horizontal="center"/>
    </xf>
    <xf numFmtId="0" fontId="9" fillId="30" borderId="8" xfId="0" applyNumberFormat="1" applyFont="1" applyFill="1" applyBorder="1" applyAlignment="1">
      <alignment horizontal="center"/>
    </xf>
    <xf numFmtId="0" fontId="9" fillId="14" borderId="8" xfId="0" applyNumberFormat="1" applyFont="1" applyFill="1" applyBorder="1" applyAlignment="1">
      <alignment horizontal="center"/>
    </xf>
    <xf numFmtId="0" fontId="10" fillId="31" borderId="8" xfId="0" applyNumberFormat="1" applyFont="1" applyFill="1" applyBorder="1" applyAlignment="1">
      <alignment horizontal="center"/>
    </xf>
    <xf numFmtId="0" fontId="1" fillId="14" borderId="0" xfId="0" applyNumberFormat="1" applyFont="1" applyFill="1" applyAlignment="1">
      <alignment horizontal="center"/>
    </xf>
    <xf numFmtId="0" fontId="1" fillId="9" borderId="8" xfId="0" applyNumberFormat="1" applyFont="1" applyFill="1" applyBorder="1" applyAlignment="1">
      <alignment horizontal="center" vertical="center"/>
    </xf>
    <xf numFmtId="6" fontId="0" fillId="15" borderId="28" xfId="0" applyNumberFormat="1" applyFont="1" applyFill="1" applyBorder="1" applyAlignment="1">
      <alignment horizontal="center" vertical="center"/>
    </xf>
    <xf numFmtId="0" fontId="0" fillId="0" borderId="29" xfId="0" applyNumberFormat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9" fillId="37" borderId="7" xfId="0" applyNumberFormat="1" applyFont="1" applyFill="1" applyBorder="1" applyAlignment="1">
      <alignment horizontal="center"/>
    </xf>
    <xf numFmtId="0" fontId="9" fillId="37" borderId="18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64" fontId="0" fillId="0" borderId="0" xfId="0" applyNumberFormat="1"/>
    <xf numFmtId="2" fontId="15" fillId="0" borderId="0" xfId="0" applyNumberFormat="1" applyFont="1" applyAlignment="1">
      <alignment horizontal="center" vertical="center"/>
    </xf>
    <xf numFmtId="0" fontId="0" fillId="0" borderId="7" xfId="0" applyNumberFormat="1" applyBorder="1" applyAlignment="1">
      <alignment horizontal="center"/>
    </xf>
    <xf numFmtId="0" fontId="17" fillId="7" borderId="7" xfId="0" applyNumberFormat="1" applyFont="1" applyFill="1" applyBorder="1" applyAlignment="1">
      <alignment horizontal="center"/>
    </xf>
    <xf numFmtId="0" fontId="16" fillId="41" borderId="7" xfId="0" applyNumberFormat="1" applyFont="1" applyFill="1" applyBorder="1" applyAlignment="1">
      <alignment horizontal="center"/>
    </xf>
    <xf numFmtId="0" fontId="18" fillId="0" borderId="0" xfId="0" applyFont="1"/>
    <xf numFmtId="0" fontId="9" fillId="31" borderId="7" xfId="0" applyNumberFormat="1" applyFont="1" applyFill="1" applyBorder="1" applyAlignment="1">
      <alignment horizontal="center"/>
    </xf>
    <xf numFmtId="2" fontId="15" fillId="0" borderId="0" xfId="0" applyNumberFormat="1" applyFont="1"/>
    <xf numFmtId="0" fontId="9" fillId="28" borderId="18" xfId="0" applyNumberFormat="1" applyFont="1" applyFill="1" applyBorder="1" applyAlignment="1">
      <alignment horizontal="center"/>
    </xf>
    <xf numFmtId="0" fontId="9" fillId="37" borderId="8" xfId="0" applyNumberFormat="1" applyFont="1" applyFill="1" applyBorder="1" applyAlignment="1">
      <alignment horizontal="center"/>
    </xf>
    <xf numFmtId="0" fontId="10" fillId="41" borderId="7" xfId="0" applyNumberFormat="1" applyFont="1" applyFill="1" applyBorder="1" applyAlignment="1">
      <alignment horizontal="center"/>
    </xf>
    <xf numFmtId="0" fontId="5" fillId="13" borderId="0" xfId="0" applyNumberFormat="1" applyFont="1" applyFill="1" applyBorder="1" applyAlignment="1">
      <alignment horizontal="center" vertical="center"/>
    </xf>
    <xf numFmtId="0" fontId="10" fillId="26" borderId="18" xfId="0" applyNumberFormat="1" applyFont="1" applyFill="1" applyBorder="1" applyAlignment="1">
      <alignment horizontal="center"/>
    </xf>
    <xf numFmtId="0" fontId="9" fillId="28" borderId="8" xfId="0" applyNumberFormat="1" applyFont="1" applyFill="1" applyBorder="1" applyAlignment="1">
      <alignment horizontal="center"/>
    </xf>
    <xf numFmtId="0" fontId="1" fillId="42" borderId="7" xfId="0" applyNumberFormat="1" applyFont="1" applyFill="1" applyBorder="1" applyAlignment="1">
      <alignment horizontal="center" vertical="center"/>
    </xf>
    <xf numFmtId="0" fontId="1" fillId="43" borderId="7" xfId="0" applyNumberFormat="1" applyFont="1" applyFill="1" applyBorder="1" applyAlignment="1">
      <alignment horizontal="center" vertical="center"/>
    </xf>
    <xf numFmtId="0" fontId="1" fillId="43" borderId="7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6" fillId="3" borderId="30" xfId="0" applyNumberFormat="1" applyFont="1" applyFill="1" applyBorder="1" applyAlignment="1">
      <alignment horizontal="center" vertical="center" wrapText="1"/>
    </xf>
    <xf numFmtId="0" fontId="6" fillId="3" borderId="31" xfId="0" applyNumberFormat="1" applyFont="1" applyFill="1" applyBorder="1" applyAlignment="1">
      <alignment horizontal="center" vertical="center" wrapText="1"/>
    </xf>
    <xf numFmtId="0" fontId="6" fillId="3" borderId="32" xfId="0" applyNumberFormat="1" applyFont="1" applyFill="1" applyBorder="1" applyAlignment="1">
      <alignment horizontal="center" vertical="center" wrapText="1"/>
    </xf>
    <xf numFmtId="0" fontId="10" fillId="32" borderId="9" xfId="0" applyNumberFormat="1" applyFont="1" applyFill="1" applyBorder="1" applyAlignment="1">
      <alignment horizontal="center"/>
    </xf>
    <xf numFmtId="0" fontId="0" fillId="44" borderId="0" xfId="0" applyNumberFormat="1" applyFill="1"/>
    <xf numFmtId="0" fontId="0" fillId="44" borderId="0" xfId="0" applyFill="1"/>
    <xf numFmtId="0" fontId="6" fillId="45" borderId="0" xfId="0" applyNumberFormat="1" applyFont="1" applyFill="1" applyBorder="1" applyAlignment="1">
      <alignment horizontal="center" vertical="center" wrapText="1"/>
    </xf>
    <xf numFmtId="0" fontId="0" fillId="44" borderId="0" xfId="0" applyNumberFormat="1" applyFill="1" applyAlignment="1">
      <alignment horizontal="center" vertical="center"/>
    </xf>
    <xf numFmtId="0" fontId="8" fillId="44" borderId="0" xfId="0" applyNumberFormat="1" applyFont="1" applyFill="1" applyAlignment="1">
      <alignment horizontal="center" vertical="center"/>
    </xf>
    <xf numFmtId="0" fontId="20" fillId="26" borderId="8" xfId="0" applyNumberFormat="1" applyFont="1" applyFill="1" applyBorder="1" applyAlignment="1">
      <alignment horizontal="center"/>
    </xf>
    <xf numFmtId="0" fontId="10" fillId="29" borderId="8" xfId="0" applyNumberFormat="1" applyFont="1" applyFill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0" fontId="2" fillId="12" borderId="5" xfId="0" applyNumberFormat="1" applyFont="1" applyFill="1" applyBorder="1" applyAlignment="1">
      <alignment horizontal="center"/>
    </xf>
    <xf numFmtId="0" fontId="1" fillId="12" borderId="1" xfId="0" applyNumberFormat="1" applyFont="1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2" fillId="12" borderId="15" xfId="0" applyNumberFormat="1" applyFont="1" applyFill="1" applyBorder="1" applyAlignment="1">
      <alignment horizontal="center" vertical="center"/>
    </xf>
    <xf numFmtId="0" fontId="2" fillId="12" borderId="16" xfId="0" applyNumberFormat="1" applyFont="1" applyFill="1" applyBorder="1" applyAlignment="1">
      <alignment horizontal="center" vertical="center"/>
    </xf>
    <xf numFmtId="0" fontId="1" fillId="12" borderId="4" xfId="0" applyNumberFormat="1" applyFont="1" applyFill="1" applyBorder="1" applyAlignment="1">
      <alignment horizontal="center"/>
    </xf>
    <xf numFmtId="0" fontId="1" fillId="12" borderId="17" xfId="0" applyNumberFormat="1" applyFont="1" applyFill="1" applyBorder="1" applyAlignment="1">
      <alignment horizontal="center"/>
    </xf>
    <xf numFmtId="0" fontId="1" fillId="12" borderId="27" xfId="0" applyNumberFormat="1" applyFont="1" applyFill="1" applyBorder="1" applyAlignment="1">
      <alignment horizontal="center"/>
    </xf>
    <xf numFmtId="0" fontId="1" fillId="12" borderId="0" xfId="0" applyNumberFormat="1" applyFont="1" applyFill="1" applyBorder="1" applyAlignment="1">
      <alignment horizontal="center"/>
    </xf>
    <xf numFmtId="0" fontId="5" fillId="13" borderId="6" xfId="0" applyNumberFormat="1" applyFont="1" applyFill="1" applyBorder="1" applyAlignment="1">
      <alignment horizontal="center" vertical="center"/>
    </xf>
    <xf numFmtId="0" fontId="5" fillId="13" borderId="0" xfId="0" applyNumberFormat="1" applyFont="1" applyFill="1" applyBorder="1" applyAlignment="1">
      <alignment horizontal="center" vertical="center"/>
    </xf>
    <xf numFmtId="0" fontId="19" fillId="37" borderId="8" xfId="0" applyNumberFormat="1" applyFont="1" applyFill="1" applyBorder="1" applyAlignment="1">
      <alignment horizontal="center"/>
    </xf>
    <xf numFmtId="0" fontId="19" fillId="27" borderId="8" xfId="0" applyNumberFormat="1" applyFont="1" applyFill="1" applyBorder="1" applyAlignment="1">
      <alignment horizontal="center"/>
    </xf>
    <xf numFmtId="0" fontId="10" fillId="41" borderId="8" xfId="0" applyNumberFormat="1" applyFont="1" applyFill="1" applyBorder="1" applyAlignment="1">
      <alignment horizontal="center"/>
    </xf>
    <xf numFmtId="0" fontId="19" fillId="14" borderId="8" xfId="0" applyNumberFormat="1" applyFont="1" applyFill="1" applyBorder="1" applyAlignment="1">
      <alignment horizontal="center"/>
    </xf>
    <xf numFmtId="0" fontId="19" fillId="28" borderId="8" xfId="0" applyNumberFormat="1" applyFont="1" applyFill="1" applyBorder="1" applyAlignment="1">
      <alignment horizontal="center"/>
    </xf>
    <xf numFmtId="0" fontId="20" fillId="40" borderId="8" xfId="0" applyNumberFormat="1" applyFont="1" applyFill="1" applyBorder="1" applyAlignment="1">
      <alignment horizontal="center"/>
    </xf>
    <xf numFmtId="0" fontId="21" fillId="28" borderId="8" xfId="0" applyNumberFormat="1" applyFont="1" applyFill="1" applyBorder="1" applyAlignment="1">
      <alignment horizontal="center"/>
    </xf>
    <xf numFmtId="0" fontId="20" fillId="32" borderId="8" xfId="0" applyNumberFormat="1" applyFont="1" applyFill="1" applyBorder="1" applyAlignment="1">
      <alignment horizontal="center"/>
    </xf>
    <xf numFmtId="0" fontId="20" fillId="29" borderId="8" xfId="0" applyNumberFormat="1" applyFont="1" applyFill="1" applyBorder="1" applyAlignment="1">
      <alignment horizontal="center"/>
    </xf>
    <xf numFmtId="0" fontId="19" fillId="34" borderId="8" xfId="0" applyNumberFormat="1" applyFont="1" applyFill="1" applyBorder="1" applyAlignment="1">
      <alignment horizontal="center"/>
    </xf>
    <xf numFmtId="0" fontId="20" fillId="41" borderId="8" xfId="0" applyNumberFormat="1" applyFont="1" applyFill="1" applyBorder="1" applyAlignment="1">
      <alignment horizontal="center"/>
    </xf>
    <xf numFmtId="0" fontId="19" fillId="30" borderId="8" xfId="0" applyNumberFormat="1" applyFont="1" applyFill="1" applyBorder="1" applyAlignment="1">
      <alignment horizontal="center"/>
    </xf>
    <xf numFmtId="0" fontId="20" fillId="31" borderId="8" xfId="0" applyNumberFormat="1" applyFont="1" applyFill="1" applyBorder="1" applyAlignment="1">
      <alignment horizontal="center"/>
    </xf>
    <xf numFmtId="0" fontId="21" fillId="27" borderId="8" xfId="0" applyNumberFormat="1" applyFont="1" applyFill="1" applyBorder="1" applyAlignment="1">
      <alignment horizontal="center"/>
    </xf>
    <xf numFmtId="0" fontId="20" fillId="38" borderId="8" xfId="0" applyNumberFormat="1" applyFont="1" applyFill="1" applyBorder="1" applyAlignment="1">
      <alignment horizontal="center"/>
    </xf>
    <xf numFmtId="0" fontId="19" fillId="37" borderId="9" xfId="0" applyNumberFormat="1" applyFont="1" applyFill="1" applyBorder="1" applyAlignment="1">
      <alignment horizontal="center"/>
    </xf>
    <xf numFmtId="2" fontId="0" fillId="0" borderId="7" xfId="0" applyNumberFormat="1" applyBorder="1"/>
    <xf numFmtId="2" fontId="0" fillId="0" borderId="7" xfId="0" applyNumberFormat="1" applyFont="1" applyBorder="1" applyAlignment="1">
      <alignment horizontal="right"/>
    </xf>
    <xf numFmtId="0" fontId="0" fillId="0" borderId="7" xfId="0" applyBorder="1"/>
  </cellXfs>
  <cellStyles count="7">
    <cellStyle name="cf1" xfId="1"/>
    <cellStyle name="cf2" xfId="2"/>
    <cellStyle name="cf3" xfId="3"/>
    <cellStyle name="cf4" xfId="4"/>
    <cellStyle name="cf5" xfId="5"/>
    <cellStyle name="cf6" xfId="6"/>
    <cellStyle name="Normal" xfId="0" builtinId="0"/>
  </cellStyles>
  <dxfs count="61">
    <dxf>
      <fill>
        <patternFill>
          <bgColor rgb="FF00B0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 patternType="solid">
          <fgColor rgb="FF002060"/>
          <bgColor rgb="FF808000"/>
        </patternFill>
      </fill>
    </dxf>
    <dxf>
      <fill>
        <patternFill patternType="solid">
          <fgColor rgb="FF0070C0"/>
          <bgColor rgb="FF808000"/>
        </patternFill>
      </fill>
    </dxf>
    <dxf>
      <fill>
        <patternFill patternType="solid">
          <fgColor rgb="FF00B0F0"/>
          <bgColor rgb="FF808000"/>
        </patternFill>
      </fill>
    </dxf>
    <dxf>
      <fill>
        <patternFill patternType="solid">
          <fgColor rgb="FF00B050"/>
          <bgColor rgb="FF808000"/>
        </patternFill>
      </fill>
    </dxf>
    <dxf>
      <fill>
        <patternFill patternType="solid">
          <fgColor rgb="FF92D050"/>
          <bgColor rgb="FF808000"/>
        </patternFill>
      </fill>
    </dxf>
    <dxf>
      <fill>
        <patternFill patternType="solid">
          <fgColor rgb="FFC00000"/>
          <bgColor rgb="FF808000"/>
        </patternFill>
      </fill>
    </dxf>
    <dxf>
      <fill>
        <patternFill patternType="solid">
          <fgColor rgb="FFFF0000"/>
          <bgColor rgb="FF808000"/>
        </patternFill>
      </fill>
    </dxf>
    <dxf>
      <fill>
        <patternFill patternType="solid">
          <fgColor rgb="FFFFC000"/>
          <bgColor rgb="FF808000"/>
        </patternFill>
      </fill>
    </dxf>
    <dxf>
      <fill>
        <patternFill patternType="solid">
          <fgColor rgb="FFFFFF00"/>
          <bgColor rgb="FF808000"/>
        </patternFill>
      </fill>
    </dxf>
    <dxf>
      <fill>
        <patternFill patternType="solid">
          <fgColor rgb="FF7F7F7F"/>
          <bgColor rgb="FF808000"/>
        </patternFill>
      </fill>
    </dxf>
    <dxf>
      <fill>
        <patternFill patternType="solid">
          <fgColor rgb="FFA5A5A5"/>
          <bgColor rgb="FF808000"/>
        </patternFill>
      </fill>
    </dxf>
    <dxf>
      <fill>
        <patternFill>
          <bgColor rgb="FF00B0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rgb="FF00B0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rgb="FF00B0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rgb="FF00B0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rgb="FF00B0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rgb="FF00B0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rgb="FF00B0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mruColors>
      <color rgb="FFFF80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opLeftCell="A49" zoomScale="75" zoomScaleNormal="75" workbookViewId="0">
      <selection activeCell="B75" sqref="B75:B76"/>
    </sheetView>
  </sheetViews>
  <sheetFormatPr baseColWidth="10" defaultColWidth="13.4140625" defaultRowHeight="16.7"/>
  <cols>
    <col min="1" max="1" width="4.25" style="1" customWidth="1"/>
    <col min="2" max="2" width="28.33203125" style="1" customWidth="1"/>
    <col min="3" max="3" width="6.75" style="1" customWidth="1"/>
    <col min="4" max="4" width="8.25" style="1" customWidth="1"/>
    <col min="5" max="5" width="8.75" style="1" customWidth="1"/>
    <col min="6" max="6" width="10.75" style="1" customWidth="1"/>
    <col min="7" max="8" width="8.4140625" style="1" customWidth="1"/>
    <col min="9" max="9" width="8.25" style="1" customWidth="1"/>
    <col min="10" max="10" width="7.6640625" style="1" customWidth="1"/>
    <col min="11" max="11" width="9.58203125" style="1" customWidth="1"/>
    <col min="12" max="12" width="9.25" style="1" customWidth="1"/>
    <col min="13" max="16384" width="13.4140625" style="1"/>
  </cols>
  <sheetData>
    <row r="1" spans="1:14" ht="18" customHeight="1" thickBot="1">
      <c r="B1" s="4"/>
      <c r="C1" s="4"/>
      <c r="D1" s="138" t="s">
        <v>83</v>
      </c>
      <c r="E1" s="138"/>
      <c r="F1" s="138"/>
      <c r="G1" s="5"/>
      <c r="H1" s="5"/>
      <c r="I1" s="5"/>
      <c r="J1" s="6"/>
      <c r="K1" s="3"/>
      <c r="L1" s="3"/>
    </row>
    <row r="2" spans="1:14" ht="18.8" customHeight="1">
      <c r="B2" s="7"/>
      <c r="C2" s="4"/>
      <c r="D2" s="4"/>
      <c r="E2" s="4"/>
      <c r="F2" s="4"/>
      <c r="G2" s="4"/>
      <c r="H2" s="4"/>
      <c r="I2" s="4"/>
      <c r="J2" s="8"/>
      <c r="K2" s="44" t="s">
        <v>15</v>
      </c>
      <c r="L2" s="41" t="s">
        <v>13</v>
      </c>
    </row>
    <row r="3" spans="1:14" ht="18.8">
      <c r="B3" s="139" t="s">
        <v>82</v>
      </c>
      <c r="C3" s="139"/>
      <c r="D3" s="139"/>
      <c r="E3" s="87" t="s">
        <v>104</v>
      </c>
      <c r="F3" s="139" t="s">
        <v>0</v>
      </c>
      <c r="G3" s="139"/>
      <c r="H3" s="139"/>
      <c r="I3" s="4"/>
      <c r="J3" s="8"/>
      <c r="K3" s="45" t="s">
        <v>16</v>
      </c>
      <c r="L3" s="42" t="s">
        <v>14</v>
      </c>
      <c r="N3" s="104" t="s">
        <v>117</v>
      </c>
    </row>
    <row r="4" spans="1:14" ht="19.350000000000001" thickBot="1">
      <c r="B4" s="48" t="s">
        <v>11</v>
      </c>
      <c r="C4" s="50" t="s">
        <v>17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102" t="s">
        <v>118</v>
      </c>
      <c r="K4" s="46">
        <v>6</v>
      </c>
      <c r="L4" s="43">
        <v>1</v>
      </c>
    </row>
    <row r="5" spans="1:14" ht="19.899999999999999" customHeight="1">
      <c r="A5" s="1">
        <v>1</v>
      </c>
      <c r="B5" s="95" t="s">
        <v>32</v>
      </c>
      <c r="C5" s="47">
        <v>1970</v>
      </c>
      <c r="D5" s="70">
        <v>57</v>
      </c>
      <c r="E5" s="69">
        <v>60</v>
      </c>
      <c r="F5" s="21">
        <f t="shared" ref="F5:F36" si="0">SUM(D5:E5)</f>
        <v>117</v>
      </c>
      <c r="G5" s="22">
        <v>65</v>
      </c>
      <c r="H5" s="21">
        <f t="shared" ref="H5:H36" si="1">SUM(F5:G5)</f>
        <v>182</v>
      </c>
      <c r="I5" s="23">
        <v>97</v>
      </c>
      <c r="J5" s="6">
        <v>41</v>
      </c>
      <c r="K5" s="71">
        <v>6</v>
      </c>
      <c r="L5" s="71">
        <v>1</v>
      </c>
      <c r="M5" s="1">
        <f>(I5+J5)/2</f>
        <v>69</v>
      </c>
      <c r="N5" s="93">
        <f>(H5-114)/3</f>
        <v>22.666666666666668</v>
      </c>
    </row>
    <row r="6" spans="1:14" ht="19.899999999999999" customHeight="1">
      <c r="A6" s="1">
        <v>2</v>
      </c>
      <c r="B6" s="89" t="s">
        <v>126</v>
      </c>
      <c r="C6" s="47"/>
      <c r="D6" s="70"/>
      <c r="E6" s="69"/>
      <c r="F6" s="21">
        <f t="shared" si="0"/>
        <v>0</v>
      </c>
      <c r="G6" s="22"/>
      <c r="H6" s="21">
        <f t="shared" si="1"/>
        <v>0</v>
      </c>
      <c r="I6" s="23"/>
      <c r="J6" s="6"/>
      <c r="K6" s="71"/>
      <c r="L6" s="71"/>
    </row>
    <row r="7" spans="1:14" ht="19.899999999999999" customHeight="1">
      <c r="A7" s="1">
        <v>3</v>
      </c>
      <c r="B7" s="94" t="s">
        <v>65</v>
      </c>
      <c r="C7" s="49">
        <v>1972</v>
      </c>
      <c r="D7" s="70">
        <v>50</v>
      </c>
      <c r="E7" s="69">
        <v>50</v>
      </c>
      <c r="F7" s="21">
        <f t="shared" si="0"/>
        <v>100</v>
      </c>
      <c r="G7" s="22">
        <v>50</v>
      </c>
      <c r="H7" s="21">
        <f t="shared" si="1"/>
        <v>150</v>
      </c>
      <c r="I7" s="23">
        <v>83</v>
      </c>
      <c r="J7" s="6">
        <v>53</v>
      </c>
      <c r="K7" s="71">
        <v>6</v>
      </c>
      <c r="L7" s="71">
        <v>1</v>
      </c>
      <c r="M7" s="1">
        <f>(I7+J7)/2</f>
        <v>68</v>
      </c>
      <c r="N7" s="93">
        <f>(H7-114)/3</f>
        <v>12</v>
      </c>
    </row>
    <row r="8" spans="1:14" ht="19.899999999999999" customHeight="1">
      <c r="A8" s="1">
        <v>4</v>
      </c>
      <c r="B8" s="96" t="s">
        <v>78</v>
      </c>
      <c r="C8" s="47">
        <v>1996</v>
      </c>
      <c r="D8" s="70">
        <v>58</v>
      </c>
      <c r="E8" s="69">
        <v>70</v>
      </c>
      <c r="F8" s="21">
        <f t="shared" si="0"/>
        <v>128</v>
      </c>
      <c r="G8" s="22">
        <v>61</v>
      </c>
      <c r="H8" s="21">
        <f t="shared" si="1"/>
        <v>189</v>
      </c>
      <c r="I8" s="23">
        <v>97</v>
      </c>
      <c r="J8" s="6">
        <v>39</v>
      </c>
      <c r="K8" s="71">
        <v>6</v>
      </c>
      <c r="L8" s="71"/>
      <c r="M8" s="1">
        <f>(I8+J8)/2</f>
        <v>68</v>
      </c>
      <c r="N8" s="93">
        <f>(H8-114)/3</f>
        <v>25</v>
      </c>
    </row>
    <row r="9" spans="1:14" ht="19.899999999999999" customHeight="1">
      <c r="A9" s="1">
        <v>5</v>
      </c>
      <c r="B9" s="84" t="s">
        <v>95</v>
      </c>
      <c r="C9" s="47">
        <v>2000</v>
      </c>
      <c r="D9" s="70">
        <v>78</v>
      </c>
      <c r="E9" s="69">
        <v>81</v>
      </c>
      <c r="F9" s="21">
        <f t="shared" si="0"/>
        <v>159</v>
      </c>
      <c r="G9" s="22">
        <v>82</v>
      </c>
      <c r="H9" s="21">
        <f t="shared" si="1"/>
        <v>241</v>
      </c>
      <c r="I9" s="23">
        <v>100</v>
      </c>
      <c r="J9" s="6">
        <v>37</v>
      </c>
      <c r="K9" s="71">
        <v>6</v>
      </c>
      <c r="L9" s="71">
        <v>1</v>
      </c>
      <c r="M9" s="1">
        <f>(I9+J9)/2</f>
        <v>68.5</v>
      </c>
      <c r="N9" s="93">
        <f>(H9-114)/3</f>
        <v>42.333333333333336</v>
      </c>
    </row>
    <row r="10" spans="1:14" ht="19.899999999999999" customHeight="1">
      <c r="A10" s="1">
        <v>6</v>
      </c>
      <c r="B10" s="75" t="s">
        <v>77</v>
      </c>
      <c r="C10" s="47">
        <v>1967</v>
      </c>
      <c r="D10" s="70">
        <v>50</v>
      </c>
      <c r="E10" s="69">
        <v>50</v>
      </c>
      <c r="F10" s="21">
        <f t="shared" si="0"/>
        <v>100</v>
      </c>
      <c r="G10" s="22">
        <v>49</v>
      </c>
      <c r="H10" s="21">
        <f t="shared" si="1"/>
        <v>149</v>
      </c>
      <c r="I10" s="23">
        <v>85</v>
      </c>
      <c r="J10" s="6">
        <v>57</v>
      </c>
      <c r="K10" s="71">
        <v>6</v>
      </c>
      <c r="L10" s="71">
        <v>1</v>
      </c>
      <c r="M10" s="1">
        <f>(I10+J10)/2</f>
        <v>71</v>
      </c>
      <c r="N10" s="93">
        <f>(H10-114)/3</f>
        <v>11.666666666666666</v>
      </c>
    </row>
    <row r="11" spans="1:14" ht="19.899999999999999" customHeight="1">
      <c r="A11" s="1">
        <v>7</v>
      </c>
      <c r="B11" s="72" t="s">
        <v>70</v>
      </c>
      <c r="C11" s="47"/>
      <c r="D11" s="70"/>
      <c r="E11" s="69"/>
      <c r="F11" s="21">
        <f t="shared" si="0"/>
        <v>0</v>
      </c>
      <c r="G11" s="22"/>
      <c r="H11" s="21">
        <f t="shared" si="1"/>
        <v>0</v>
      </c>
      <c r="I11" s="23"/>
      <c r="J11" s="6"/>
      <c r="K11" s="71"/>
      <c r="L11" s="71"/>
    </row>
    <row r="12" spans="1:14" ht="19.899999999999999" customHeight="1">
      <c r="A12" s="1">
        <v>8</v>
      </c>
      <c r="B12" s="74" t="s">
        <v>30</v>
      </c>
      <c r="C12" s="47">
        <v>1976</v>
      </c>
      <c r="D12" s="70">
        <v>40</v>
      </c>
      <c r="E12" s="69">
        <v>45</v>
      </c>
      <c r="F12" s="21">
        <f t="shared" si="0"/>
        <v>85</v>
      </c>
      <c r="G12" s="22">
        <v>40</v>
      </c>
      <c r="H12" s="21">
        <f t="shared" si="1"/>
        <v>125</v>
      </c>
      <c r="I12" s="23">
        <v>100</v>
      </c>
      <c r="J12" s="6">
        <v>89</v>
      </c>
      <c r="K12" s="71">
        <v>6</v>
      </c>
      <c r="L12" s="71">
        <v>1</v>
      </c>
      <c r="M12" s="1">
        <f>(I12+J12)/2</f>
        <v>94.5</v>
      </c>
      <c r="N12" s="93">
        <f>(H12-114)/3</f>
        <v>3.6666666666666665</v>
      </c>
    </row>
    <row r="13" spans="1:14" ht="19.899999999999999" customHeight="1">
      <c r="A13" s="1">
        <v>9</v>
      </c>
      <c r="B13" s="72" t="s">
        <v>68</v>
      </c>
      <c r="C13" s="47"/>
      <c r="D13" s="70"/>
      <c r="E13" s="69"/>
      <c r="F13" s="21">
        <f t="shared" si="0"/>
        <v>0</v>
      </c>
      <c r="G13" s="22"/>
      <c r="H13" s="21">
        <f t="shared" si="1"/>
        <v>0</v>
      </c>
      <c r="I13" s="23"/>
      <c r="J13" s="6"/>
      <c r="K13" s="71"/>
      <c r="L13" s="71"/>
    </row>
    <row r="14" spans="1:14" ht="19.899999999999999" customHeight="1">
      <c r="A14" s="1">
        <v>10</v>
      </c>
      <c r="B14" s="72" t="s">
        <v>69</v>
      </c>
      <c r="C14" s="47"/>
      <c r="D14" s="70"/>
      <c r="E14" s="69"/>
      <c r="F14" s="21">
        <f t="shared" si="0"/>
        <v>0</v>
      </c>
      <c r="G14" s="22"/>
      <c r="H14" s="21">
        <f t="shared" si="1"/>
        <v>0</v>
      </c>
      <c r="I14" s="23"/>
      <c r="J14" s="6"/>
      <c r="K14" s="71"/>
      <c r="L14" s="71"/>
    </row>
    <row r="15" spans="1:14" ht="19.899999999999999" customHeight="1">
      <c r="A15" s="1">
        <v>11</v>
      </c>
      <c r="B15" s="72" t="s">
        <v>71</v>
      </c>
      <c r="C15" s="47"/>
      <c r="D15" s="70"/>
      <c r="E15" s="69"/>
      <c r="F15" s="21">
        <f t="shared" si="0"/>
        <v>0</v>
      </c>
      <c r="G15" s="22"/>
      <c r="H15" s="21">
        <f t="shared" si="1"/>
        <v>0</v>
      </c>
      <c r="I15" s="23"/>
      <c r="J15" s="6"/>
      <c r="K15" s="71"/>
      <c r="L15" s="71"/>
    </row>
    <row r="16" spans="1:14" ht="19.899999999999999" customHeight="1">
      <c r="A16" s="1">
        <v>12</v>
      </c>
      <c r="B16" s="75" t="s">
        <v>29</v>
      </c>
      <c r="C16" s="47">
        <v>1968</v>
      </c>
      <c r="D16" s="70">
        <v>39</v>
      </c>
      <c r="E16" s="69">
        <v>43</v>
      </c>
      <c r="F16" s="21">
        <f t="shared" si="0"/>
        <v>82</v>
      </c>
      <c r="G16" s="22">
        <v>39</v>
      </c>
      <c r="H16" s="21">
        <f t="shared" si="1"/>
        <v>121</v>
      </c>
      <c r="I16" s="23">
        <v>94</v>
      </c>
      <c r="J16" s="6">
        <v>94</v>
      </c>
      <c r="K16" s="71">
        <v>6</v>
      </c>
      <c r="L16" s="71">
        <v>1</v>
      </c>
      <c r="M16" s="1">
        <f>(I16+J16)/2</f>
        <v>94</v>
      </c>
      <c r="N16" s="93">
        <f>(H16-114)/3</f>
        <v>2.3333333333333335</v>
      </c>
    </row>
    <row r="17" spans="1:14" ht="19.899999999999999" customHeight="1">
      <c r="A17" s="1">
        <v>13</v>
      </c>
      <c r="B17" s="72" t="s">
        <v>46</v>
      </c>
      <c r="C17" s="47">
        <v>1979</v>
      </c>
      <c r="D17" s="70"/>
      <c r="E17" s="69"/>
      <c r="F17" s="21">
        <f t="shared" si="0"/>
        <v>0</v>
      </c>
      <c r="G17" s="22"/>
      <c r="H17" s="21">
        <f t="shared" si="1"/>
        <v>0</v>
      </c>
      <c r="I17" s="23"/>
      <c r="J17" s="6"/>
      <c r="K17" s="71"/>
      <c r="L17" s="71"/>
    </row>
    <row r="18" spans="1:14" ht="19.899999999999999" customHeight="1">
      <c r="A18" s="1">
        <v>14</v>
      </c>
      <c r="B18" s="75" t="s">
        <v>22</v>
      </c>
      <c r="C18" s="47">
        <v>1968</v>
      </c>
      <c r="D18" s="70">
        <v>42</v>
      </c>
      <c r="E18" s="69">
        <v>40</v>
      </c>
      <c r="F18" s="21">
        <f t="shared" si="0"/>
        <v>82</v>
      </c>
      <c r="G18" s="22">
        <v>36</v>
      </c>
      <c r="H18" s="21">
        <f t="shared" si="1"/>
        <v>118</v>
      </c>
      <c r="I18" s="23">
        <v>100</v>
      </c>
      <c r="J18" s="6">
        <v>100</v>
      </c>
      <c r="K18" s="71">
        <v>6</v>
      </c>
      <c r="L18" s="71"/>
      <c r="M18" s="1">
        <f>(I18+J18)/2</f>
        <v>100</v>
      </c>
      <c r="N18" s="93">
        <f>(H18-114)/3</f>
        <v>1.3333333333333333</v>
      </c>
    </row>
    <row r="19" spans="1:14" ht="19.899999999999999" customHeight="1">
      <c r="A19" s="1">
        <v>15</v>
      </c>
      <c r="B19" s="79" t="s">
        <v>21</v>
      </c>
      <c r="C19" s="47">
        <v>1997</v>
      </c>
      <c r="D19" s="70">
        <v>53</v>
      </c>
      <c r="E19" s="69">
        <v>52</v>
      </c>
      <c r="F19" s="21">
        <f t="shared" si="0"/>
        <v>105</v>
      </c>
      <c r="G19" s="22">
        <v>51</v>
      </c>
      <c r="H19" s="21">
        <f t="shared" si="1"/>
        <v>156</v>
      </c>
      <c r="I19" s="23">
        <v>97</v>
      </c>
      <c r="J19" s="6">
        <v>47</v>
      </c>
      <c r="K19" s="71">
        <v>6</v>
      </c>
      <c r="L19" s="71">
        <v>1</v>
      </c>
      <c r="M19" s="1">
        <f>(I19+J19)/2</f>
        <v>72</v>
      </c>
      <c r="N19" s="93">
        <f>(H19-114)/3</f>
        <v>14</v>
      </c>
    </row>
    <row r="20" spans="1:14" ht="19.899999999999999" customHeight="1">
      <c r="A20" s="1">
        <v>16</v>
      </c>
      <c r="B20" s="72" t="s">
        <v>56</v>
      </c>
      <c r="C20" s="47">
        <v>1959</v>
      </c>
      <c r="D20" s="70"/>
      <c r="E20" s="69"/>
      <c r="F20" s="21">
        <f t="shared" si="0"/>
        <v>0</v>
      </c>
      <c r="G20" s="22"/>
      <c r="H20" s="21">
        <f t="shared" si="1"/>
        <v>0</v>
      </c>
      <c r="I20" s="23"/>
      <c r="J20" s="6"/>
      <c r="K20" s="71"/>
      <c r="L20" s="71"/>
    </row>
    <row r="21" spans="1:14" ht="19.899999999999999" customHeight="1">
      <c r="A21" s="1">
        <v>17</v>
      </c>
      <c r="B21" s="79" t="s">
        <v>57</v>
      </c>
      <c r="C21" s="47">
        <v>1996</v>
      </c>
      <c r="D21" s="70">
        <v>42</v>
      </c>
      <c r="E21" s="69">
        <v>49</v>
      </c>
      <c r="F21" s="21">
        <f t="shared" si="0"/>
        <v>91</v>
      </c>
      <c r="G21" s="22">
        <v>48</v>
      </c>
      <c r="H21" s="21">
        <f t="shared" si="1"/>
        <v>139</v>
      </c>
      <c r="I21" s="23">
        <v>100</v>
      </c>
      <c r="J21" s="6">
        <v>75</v>
      </c>
      <c r="K21" s="71">
        <v>6</v>
      </c>
      <c r="L21" s="71">
        <v>1</v>
      </c>
      <c r="M21" s="1">
        <f>(I21+J21)/2</f>
        <v>87.5</v>
      </c>
      <c r="N21" s="93">
        <f>(H21-114)/3</f>
        <v>8.3333333333333339</v>
      </c>
    </row>
    <row r="22" spans="1:14" ht="19.899999999999999" customHeight="1">
      <c r="A22" s="1">
        <v>18</v>
      </c>
      <c r="B22" s="72" t="s">
        <v>97</v>
      </c>
      <c r="C22" s="47">
        <v>1998</v>
      </c>
      <c r="D22" s="70">
        <v>46</v>
      </c>
      <c r="E22" s="69">
        <v>48</v>
      </c>
      <c r="F22" s="21">
        <f t="shared" si="0"/>
        <v>94</v>
      </c>
      <c r="G22" s="22">
        <v>52</v>
      </c>
      <c r="H22" s="21">
        <f t="shared" si="1"/>
        <v>146</v>
      </c>
      <c r="I22" s="23">
        <v>100</v>
      </c>
      <c r="J22" s="6">
        <v>67</v>
      </c>
      <c r="K22" s="71">
        <v>6</v>
      </c>
      <c r="L22" s="71">
        <v>1</v>
      </c>
      <c r="M22" s="1">
        <f>(I22+J22)/2</f>
        <v>83.5</v>
      </c>
      <c r="N22" s="93">
        <f>(H22-114)/3</f>
        <v>10.666666666666666</v>
      </c>
    </row>
    <row r="23" spans="1:14" ht="19.899999999999999" customHeight="1">
      <c r="A23" s="1">
        <v>19</v>
      </c>
      <c r="B23" s="73" t="s">
        <v>98</v>
      </c>
      <c r="C23" s="47">
        <v>1980</v>
      </c>
      <c r="D23" s="70">
        <v>45</v>
      </c>
      <c r="E23" s="69">
        <v>50</v>
      </c>
      <c r="F23" s="21">
        <f t="shared" si="0"/>
        <v>95</v>
      </c>
      <c r="G23" s="22">
        <v>50</v>
      </c>
      <c r="H23" s="21">
        <f t="shared" si="1"/>
        <v>145</v>
      </c>
      <c r="I23" s="23">
        <v>97</v>
      </c>
      <c r="J23" s="6">
        <v>69</v>
      </c>
      <c r="K23" s="71">
        <v>6</v>
      </c>
      <c r="L23" s="71">
        <v>1</v>
      </c>
      <c r="M23" s="1">
        <f>(I23+J23)/2</f>
        <v>83</v>
      </c>
      <c r="N23" s="93">
        <f>(H23-114)/3</f>
        <v>10.333333333333334</v>
      </c>
    </row>
    <row r="24" spans="1:14" ht="19.899999999999999" customHeight="1">
      <c r="A24" s="1">
        <v>20</v>
      </c>
      <c r="B24" s="72" t="s">
        <v>31</v>
      </c>
      <c r="C24" s="47"/>
      <c r="D24" s="70"/>
      <c r="E24" s="69"/>
      <c r="F24" s="21">
        <f t="shared" si="0"/>
        <v>0</v>
      </c>
      <c r="G24" s="22"/>
      <c r="H24" s="21">
        <f t="shared" si="1"/>
        <v>0</v>
      </c>
      <c r="I24" s="23"/>
      <c r="J24" s="6"/>
      <c r="K24" s="71"/>
      <c r="L24" s="71"/>
    </row>
    <row r="25" spans="1:14" ht="19.899999999999999" customHeight="1">
      <c r="A25" s="1">
        <v>21</v>
      </c>
      <c r="B25" s="75" t="s">
        <v>24</v>
      </c>
      <c r="C25" s="47">
        <v>1965</v>
      </c>
      <c r="D25" s="70">
        <v>42</v>
      </c>
      <c r="E25" s="69">
        <v>42</v>
      </c>
      <c r="F25" s="21">
        <f t="shared" si="0"/>
        <v>84</v>
      </c>
      <c r="G25" s="22">
        <v>42</v>
      </c>
      <c r="H25" s="21">
        <f t="shared" si="1"/>
        <v>126</v>
      </c>
      <c r="I25" s="23">
        <v>91</v>
      </c>
      <c r="J25" s="6">
        <v>85</v>
      </c>
      <c r="K25" s="71">
        <v>6</v>
      </c>
      <c r="L25" s="71">
        <v>1</v>
      </c>
      <c r="M25" s="1">
        <f>(I25+J25)/2</f>
        <v>88</v>
      </c>
      <c r="N25" s="93">
        <f>(H25-114)/3</f>
        <v>4</v>
      </c>
    </row>
    <row r="26" spans="1:14" ht="19.899999999999999" customHeight="1">
      <c r="A26" s="1">
        <v>22</v>
      </c>
      <c r="B26" s="78" t="s">
        <v>37</v>
      </c>
      <c r="C26" s="47">
        <v>1961</v>
      </c>
      <c r="D26" s="70">
        <v>41</v>
      </c>
      <c r="E26" s="69">
        <v>40</v>
      </c>
      <c r="F26" s="21">
        <f t="shared" si="0"/>
        <v>81</v>
      </c>
      <c r="G26" s="22">
        <v>41</v>
      </c>
      <c r="H26" s="21">
        <f t="shared" si="1"/>
        <v>122</v>
      </c>
      <c r="I26" s="23">
        <v>100</v>
      </c>
      <c r="J26" s="6">
        <v>91</v>
      </c>
      <c r="K26" s="71">
        <v>6</v>
      </c>
      <c r="L26" s="71">
        <v>1</v>
      </c>
      <c r="M26" s="1">
        <f>(I26+J26)/2</f>
        <v>95.5</v>
      </c>
      <c r="N26" s="93">
        <f>(H26-114)/3</f>
        <v>2.6666666666666665</v>
      </c>
    </row>
    <row r="27" spans="1:14" ht="19.899999999999999" customHeight="1">
      <c r="A27" s="1">
        <v>23</v>
      </c>
      <c r="B27" s="73" t="s">
        <v>111</v>
      </c>
      <c r="C27" s="47">
        <v>1993</v>
      </c>
      <c r="D27" s="70"/>
      <c r="E27" s="69"/>
      <c r="F27" s="21">
        <f t="shared" si="0"/>
        <v>0</v>
      </c>
      <c r="G27" s="22"/>
      <c r="H27" s="21">
        <f t="shared" si="1"/>
        <v>0</v>
      </c>
      <c r="I27" s="23"/>
      <c r="J27" s="6"/>
      <c r="K27" s="71"/>
      <c r="L27" s="71"/>
    </row>
    <row r="28" spans="1:14" ht="19.899999999999999" customHeight="1">
      <c r="A28" s="1">
        <v>24</v>
      </c>
      <c r="B28" s="73" t="s">
        <v>100</v>
      </c>
      <c r="C28" s="47">
        <v>1973</v>
      </c>
      <c r="D28" s="70">
        <v>50</v>
      </c>
      <c r="E28" s="69">
        <v>53</v>
      </c>
      <c r="F28" s="21">
        <f t="shared" si="0"/>
        <v>103</v>
      </c>
      <c r="G28" s="22">
        <v>45</v>
      </c>
      <c r="H28" s="21">
        <f t="shared" si="1"/>
        <v>148</v>
      </c>
      <c r="I28" s="23">
        <v>94</v>
      </c>
      <c r="J28" s="6">
        <v>63</v>
      </c>
      <c r="K28" s="71">
        <v>6</v>
      </c>
      <c r="L28" s="71">
        <v>1</v>
      </c>
      <c r="M28" s="1">
        <f>(I28+J28)/2</f>
        <v>78.5</v>
      </c>
      <c r="N28" s="93">
        <f>(H28-114)/3</f>
        <v>11.333333333333334</v>
      </c>
    </row>
    <row r="29" spans="1:14" ht="19.899999999999999" customHeight="1">
      <c r="A29" s="1">
        <v>25</v>
      </c>
      <c r="B29" s="72" t="s">
        <v>41</v>
      </c>
      <c r="C29" s="47">
        <v>1955</v>
      </c>
      <c r="D29" s="70"/>
      <c r="E29" s="69"/>
      <c r="F29" s="21">
        <f t="shared" si="0"/>
        <v>0</v>
      </c>
      <c r="G29" s="22"/>
      <c r="H29" s="21">
        <f t="shared" si="1"/>
        <v>0</v>
      </c>
      <c r="I29" s="23"/>
      <c r="J29" s="6"/>
      <c r="K29" s="71"/>
      <c r="L29" s="71"/>
    </row>
    <row r="30" spans="1:14" ht="19.899999999999999" customHeight="1">
      <c r="A30" s="1">
        <v>26</v>
      </c>
      <c r="B30" s="72" t="s">
        <v>67</v>
      </c>
      <c r="C30" s="47"/>
      <c r="D30" s="70"/>
      <c r="E30" s="69"/>
      <c r="F30" s="21">
        <f t="shared" si="0"/>
        <v>0</v>
      </c>
      <c r="G30" s="22"/>
      <c r="H30" s="21">
        <f t="shared" si="1"/>
        <v>0</v>
      </c>
      <c r="I30" s="23"/>
      <c r="J30" s="6"/>
      <c r="K30" s="71"/>
      <c r="L30" s="71"/>
    </row>
    <row r="31" spans="1:14" ht="19.899999999999999" customHeight="1">
      <c r="A31" s="1">
        <v>27</v>
      </c>
      <c r="B31" s="72" t="s">
        <v>58</v>
      </c>
      <c r="C31" s="47"/>
      <c r="D31" s="70"/>
      <c r="E31" s="69"/>
      <c r="F31" s="21">
        <f t="shared" si="0"/>
        <v>0</v>
      </c>
      <c r="G31" s="22"/>
      <c r="H31" s="21">
        <f t="shared" si="1"/>
        <v>0</v>
      </c>
      <c r="I31" s="23"/>
      <c r="J31" s="6"/>
      <c r="K31" s="71"/>
      <c r="L31" s="71"/>
    </row>
    <row r="32" spans="1:14" ht="19.899999999999999" customHeight="1">
      <c r="A32" s="1">
        <v>28</v>
      </c>
      <c r="B32" s="75" t="s">
        <v>43</v>
      </c>
      <c r="C32" s="47">
        <v>1969</v>
      </c>
      <c r="D32" s="70">
        <v>38</v>
      </c>
      <c r="E32" s="69">
        <v>41</v>
      </c>
      <c r="F32" s="21">
        <f t="shared" si="0"/>
        <v>79</v>
      </c>
      <c r="G32" s="22">
        <v>41</v>
      </c>
      <c r="H32" s="21">
        <f t="shared" si="1"/>
        <v>120</v>
      </c>
      <c r="I32" s="23">
        <v>97</v>
      </c>
      <c r="J32" s="6">
        <v>97</v>
      </c>
      <c r="K32" s="71">
        <v>6</v>
      </c>
      <c r="L32" s="71">
        <v>1</v>
      </c>
      <c r="M32" s="1">
        <f>(I32+J32)/2</f>
        <v>97</v>
      </c>
      <c r="N32" s="93">
        <f>(H32-114)/3</f>
        <v>2</v>
      </c>
    </row>
    <row r="33" spans="1:14" ht="19.899999999999999" customHeight="1">
      <c r="A33" s="1">
        <v>29</v>
      </c>
      <c r="B33" s="72" t="s">
        <v>59</v>
      </c>
      <c r="C33" s="47">
        <v>1966</v>
      </c>
      <c r="D33" s="70"/>
      <c r="E33" s="69"/>
      <c r="F33" s="21">
        <f t="shared" si="0"/>
        <v>0</v>
      </c>
      <c r="G33" s="22"/>
      <c r="H33" s="21">
        <f t="shared" si="1"/>
        <v>0</v>
      </c>
      <c r="I33" s="23"/>
      <c r="J33" s="6"/>
      <c r="K33" s="71"/>
      <c r="L33" s="71"/>
    </row>
    <row r="34" spans="1:14" ht="19.899999999999999" customHeight="1">
      <c r="A34" s="1">
        <v>30</v>
      </c>
      <c r="B34" s="78" t="s">
        <v>36</v>
      </c>
      <c r="C34" s="47">
        <v>1954</v>
      </c>
      <c r="D34" s="70">
        <v>48</v>
      </c>
      <c r="E34" s="69">
        <v>51</v>
      </c>
      <c r="F34" s="21">
        <f t="shared" si="0"/>
        <v>99</v>
      </c>
      <c r="G34" s="22">
        <v>50</v>
      </c>
      <c r="H34" s="21">
        <f t="shared" si="1"/>
        <v>149</v>
      </c>
      <c r="I34" s="23">
        <v>91</v>
      </c>
      <c r="J34" s="6">
        <v>55</v>
      </c>
      <c r="K34" s="71">
        <v>6</v>
      </c>
      <c r="L34" s="71">
        <v>1</v>
      </c>
      <c r="M34" s="1">
        <f>(I34+J34)/2</f>
        <v>73</v>
      </c>
      <c r="N34" s="93">
        <f>(H34-114)/3</f>
        <v>11.666666666666666</v>
      </c>
    </row>
    <row r="35" spans="1:14" ht="19.899999999999999" customHeight="1">
      <c r="A35" s="1">
        <v>31</v>
      </c>
      <c r="B35" s="75" t="s">
        <v>23</v>
      </c>
      <c r="C35" s="47">
        <v>1969</v>
      </c>
      <c r="D35" s="70">
        <v>40</v>
      </c>
      <c r="E35" s="69">
        <v>47</v>
      </c>
      <c r="F35" s="21">
        <f t="shared" si="0"/>
        <v>87</v>
      </c>
      <c r="G35" s="22">
        <v>48</v>
      </c>
      <c r="H35" s="21">
        <f t="shared" si="1"/>
        <v>135</v>
      </c>
      <c r="I35" s="23">
        <v>89</v>
      </c>
      <c r="J35" s="6">
        <v>81</v>
      </c>
      <c r="K35" s="71">
        <v>6</v>
      </c>
      <c r="L35" s="71">
        <v>1</v>
      </c>
      <c r="M35" s="1">
        <f>(I35+J35)/2</f>
        <v>85</v>
      </c>
      <c r="N35" s="93">
        <f>(H35-114)/3</f>
        <v>7</v>
      </c>
    </row>
    <row r="36" spans="1:14" ht="19.899999999999999" customHeight="1">
      <c r="A36" s="1">
        <v>32</v>
      </c>
      <c r="B36" s="72" t="s">
        <v>34</v>
      </c>
      <c r="C36" s="47">
        <v>1955</v>
      </c>
      <c r="D36" s="70"/>
      <c r="E36" s="69"/>
      <c r="F36" s="21">
        <f t="shared" si="0"/>
        <v>0</v>
      </c>
      <c r="G36" s="22"/>
      <c r="H36" s="21">
        <f t="shared" si="1"/>
        <v>0</v>
      </c>
      <c r="I36" s="23"/>
      <c r="J36" s="6"/>
      <c r="K36" s="71"/>
      <c r="L36" s="71"/>
    </row>
    <row r="37" spans="1:14" ht="19.899999999999999" customHeight="1">
      <c r="A37" s="1">
        <v>33</v>
      </c>
      <c r="B37" s="72" t="s">
        <v>33</v>
      </c>
      <c r="C37" s="47"/>
      <c r="D37" s="70"/>
      <c r="E37" s="69"/>
      <c r="F37" s="21">
        <f t="shared" ref="F37:F68" si="2">SUM(D37:E37)</f>
        <v>0</v>
      </c>
      <c r="G37" s="22"/>
      <c r="H37" s="21">
        <f t="shared" ref="H37:H68" si="3">SUM(F37:G37)</f>
        <v>0</v>
      </c>
      <c r="I37" s="23"/>
      <c r="J37" s="6"/>
      <c r="K37" s="71"/>
      <c r="L37" s="71"/>
    </row>
    <row r="38" spans="1:14" ht="19.899999999999999" customHeight="1">
      <c r="A38" s="1">
        <v>34</v>
      </c>
      <c r="B38" s="72" t="s">
        <v>45</v>
      </c>
      <c r="C38" s="47">
        <v>1947</v>
      </c>
      <c r="D38" s="70"/>
      <c r="E38" s="69"/>
      <c r="F38" s="21">
        <f t="shared" si="2"/>
        <v>0</v>
      </c>
      <c r="G38" s="22"/>
      <c r="H38" s="21">
        <f t="shared" si="3"/>
        <v>0</v>
      </c>
      <c r="I38" s="23"/>
      <c r="J38" s="6"/>
      <c r="K38" s="71"/>
      <c r="L38" s="25"/>
    </row>
    <row r="39" spans="1:14" ht="19.899999999999999" customHeight="1">
      <c r="A39" s="1">
        <v>35</v>
      </c>
      <c r="B39" s="72" t="s">
        <v>63</v>
      </c>
      <c r="C39" s="47">
        <v>1941</v>
      </c>
      <c r="D39" s="70"/>
      <c r="E39" s="69"/>
      <c r="F39" s="21">
        <f t="shared" si="2"/>
        <v>0</v>
      </c>
      <c r="G39" s="22"/>
      <c r="H39" s="21">
        <f t="shared" si="3"/>
        <v>0</v>
      </c>
      <c r="I39" s="23"/>
      <c r="J39" s="6"/>
      <c r="K39" s="25"/>
      <c r="L39" s="25"/>
    </row>
    <row r="40" spans="1:14" ht="19.899999999999999" customHeight="1">
      <c r="A40" s="1">
        <v>36</v>
      </c>
      <c r="B40" s="72" t="s">
        <v>79</v>
      </c>
      <c r="C40" s="47">
        <v>1976</v>
      </c>
      <c r="D40" s="70"/>
      <c r="E40" s="69"/>
      <c r="F40" s="21">
        <f t="shared" si="2"/>
        <v>0</v>
      </c>
      <c r="G40" s="22"/>
      <c r="H40" s="21">
        <f t="shared" si="3"/>
        <v>0</v>
      </c>
      <c r="I40" s="23"/>
      <c r="J40" s="6"/>
      <c r="K40" s="25"/>
      <c r="L40" s="25"/>
    </row>
    <row r="41" spans="1:14" ht="19.899999999999999" customHeight="1">
      <c r="A41" s="1">
        <v>37</v>
      </c>
      <c r="B41" s="73" t="s">
        <v>113</v>
      </c>
      <c r="C41" s="47"/>
      <c r="D41" s="70"/>
      <c r="E41" s="69"/>
      <c r="F41" s="21">
        <f t="shared" si="2"/>
        <v>0</v>
      </c>
      <c r="G41" s="22"/>
      <c r="H41" s="21">
        <f t="shared" si="3"/>
        <v>0</v>
      </c>
      <c r="I41" s="23"/>
      <c r="J41" s="6"/>
      <c r="K41" s="25"/>
      <c r="L41" s="25"/>
    </row>
    <row r="42" spans="1:14" ht="19.899999999999999" customHeight="1">
      <c r="A42" s="1">
        <v>38</v>
      </c>
      <c r="B42" s="72" t="s">
        <v>39</v>
      </c>
      <c r="C42" s="47">
        <v>1978</v>
      </c>
      <c r="D42" s="70"/>
      <c r="E42" s="69"/>
      <c r="F42" s="21">
        <f t="shared" si="2"/>
        <v>0</v>
      </c>
      <c r="G42" s="22"/>
      <c r="H42" s="21">
        <f t="shared" si="3"/>
        <v>0</v>
      </c>
      <c r="I42" s="23"/>
      <c r="J42" s="6"/>
      <c r="K42" s="25"/>
      <c r="L42" s="25"/>
    </row>
    <row r="43" spans="1:14" ht="19.899999999999999" customHeight="1">
      <c r="A43" s="1">
        <v>39</v>
      </c>
      <c r="B43" s="75" t="s">
        <v>80</v>
      </c>
      <c r="C43" s="47">
        <v>1972</v>
      </c>
      <c r="D43" s="70">
        <v>47</v>
      </c>
      <c r="E43" s="69">
        <v>45</v>
      </c>
      <c r="F43" s="21">
        <f t="shared" si="2"/>
        <v>92</v>
      </c>
      <c r="G43" s="22">
        <v>46</v>
      </c>
      <c r="H43" s="21">
        <f t="shared" si="3"/>
        <v>138</v>
      </c>
      <c r="I43" s="23">
        <v>87</v>
      </c>
      <c r="J43" s="6">
        <v>79</v>
      </c>
      <c r="K43" s="25">
        <v>6</v>
      </c>
      <c r="L43" s="25"/>
      <c r="M43" s="1">
        <f>(I43+J43)/2</f>
        <v>83</v>
      </c>
      <c r="N43" s="93">
        <f>(H43-114)/3</f>
        <v>8</v>
      </c>
    </row>
    <row r="44" spans="1:14" ht="19.899999999999999" customHeight="1">
      <c r="A44" s="1">
        <v>40</v>
      </c>
      <c r="B44" s="72" t="s">
        <v>75</v>
      </c>
      <c r="C44" s="47">
        <v>1969</v>
      </c>
      <c r="D44" s="70"/>
      <c r="E44" s="69"/>
      <c r="F44" s="21">
        <f t="shared" si="2"/>
        <v>0</v>
      </c>
      <c r="G44" s="22"/>
      <c r="H44" s="21">
        <f t="shared" si="3"/>
        <v>0</v>
      </c>
      <c r="I44" s="23"/>
      <c r="J44" s="6"/>
      <c r="K44" s="25"/>
      <c r="L44" s="25"/>
    </row>
    <row r="45" spans="1:14" ht="19.899999999999999" customHeight="1">
      <c r="A45" s="1">
        <v>41</v>
      </c>
      <c r="B45" s="78" t="s">
        <v>106</v>
      </c>
      <c r="C45" s="47"/>
      <c r="D45" s="70"/>
      <c r="E45" s="69"/>
      <c r="F45" s="21">
        <f t="shared" si="2"/>
        <v>0</v>
      </c>
      <c r="G45" s="22"/>
      <c r="H45" s="21">
        <f t="shared" si="3"/>
        <v>0</v>
      </c>
      <c r="I45" s="23"/>
      <c r="J45" s="6"/>
      <c r="K45" s="25"/>
      <c r="L45" s="25"/>
    </row>
    <row r="46" spans="1:14" ht="19.899999999999999" customHeight="1">
      <c r="A46" s="1">
        <v>42</v>
      </c>
      <c r="B46" s="72" t="s">
        <v>18</v>
      </c>
      <c r="C46" s="47">
        <v>1995</v>
      </c>
      <c r="D46" s="70"/>
      <c r="E46" s="69"/>
      <c r="F46" s="21">
        <f t="shared" si="2"/>
        <v>0</v>
      </c>
      <c r="G46" s="22"/>
      <c r="H46" s="21">
        <f t="shared" si="3"/>
        <v>0</v>
      </c>
      <c r="I46" s="23"/>
      <c r="J46" s="6"/>
      <c r="K46" s="25"/>
      <c r="L46" s="25"/>
    </row>
    <row r="47" spans="1:14" ht="19.899999999999999" customHeight="1">
      <c r="A47" s="1">
        <v>43</v>
      </c>
      <c r="B47" s="80" t="s">
        <v>19</v>
      </c>
      <c r="C47" s="47">
        <v>1965</v>
      </c>
      <c r="D47" s="70">
        <v>46</v>
      </c>
      <c r="E47" s="69">
        <v>49</v>
      </c>
      <c r="F47" s="21">
        <f t="shared" si="2"/>
        <v>95</v>
      </c>
      <c r="G47" s="22">
        <v>54</v>
      </c>
      <c r="H47" s="21">
        <f t="shared" si="3"/>
        <v>149</v>
      </c>
      <c r="I47" s="23">
        <v>100</v>
      </c>
      <c r="J47" s="6">
        <v>59</v>
      </c>
      <c r="K47" s="25">
        <v>6</v>
      </c>
      <c r="L47" s="25">
        <v>1</v>
      </c>
      <c r="M47" s="1">
        <f>(I47+J47)/2</f>
        <v>79.5</v>
      </c>
      <c r="N47" s="93">
        <f>(H47-114)/3</f>
        <v>11.666666666666666</v>
      </c>
    </row>
    <row r="48" spans="1:14" ht="19.899999999999999" customHeight="1">
      <c r="A48" s="1">
        <v>44</v>
      </c>
      <c r="B48" s="72" t="s">
        <v>20</v>
      </c>
      <c r="C48" s="47">
        <v>1963</v>
      </c>
      <c r="D48" s="70"/>
      <c r="E48" s="69"/>
      <c r="F48" s="21">
        <f t="shared" si="2"/>
        <v>0</v>
      </c>
      <c r="G48" s="22"/>
      <c r="H48" s="21">
        <f t="shared" si="3"/>
        <v>0</v>
      </c>
      <c r="I48" s="23"/>
      <c r="J48" s="6"/>
      <c r="K48" s="25"/>
      <c r="L48" s="25"/>
    </row>
    <row r="49" spans="1:14" ht="19.899999999999999" customHeight="1">
      <c r="A49" s="1">
        <v>45</v>
      </c>
      <c r="B49" s="72" t="s">
        <v>42</v>
      </c>
      <c r="C49" s="47">
        <v>1998</v>
      </c>
      <c r="D49" s="70"/>
      <c r="E49" s="69"/>
      <c r="F49" s="21">
        <f t="shared" si="2"/>
        <v>0</v>
      </c>
      <c r="G49" s="22"/>
      <c r="H49" s="21">
        <f t="shared" si="3"/>
        <v>0</v>
      </c>
      <c r="I49" s="23"/>
      <c r="J49" s="6"/>
      <c r="K49" s="25"/>
      <c r="L49" s="25"/>
    </row>
    <row r="50" spans="1:14" ht="19.899999999999999" customHeight="1">
      <c r="A50" s="1">
        <v>46</v>
      </c>
      <c r="B50" s="73" t="s">
        <v>114</v>
      </c>
      <c r="C50" s="47">
        <v>1998</v>
      </c>
      <c r="D50" s="70"/>
      <c r="E50" s="69"/>
      <c r="F50" s="21">
        <f t="shared" si="2"/>
        <v>0</v>
      </c>
      <c r="G50" s="22"/>
      <c r="H50" s="21">
        <f t="shared" si="3"/>
        <v>0</v>
      </c>
      <c r="I50" s="23"/>
      <c r="J50" s="6"/>
      <c r="K50" s="25"/>
      <c r="L50" s="25"/>
    </row>
    <row r="51" spans="1:14" ht="19.899999999999999" customHeight="1">
      <c r="A51" s="1">
        <v>47</v>
      </c>
      <c r="B51" s="74" t="s">
        <v>38</v>
      </c>
      <c r="C51" s="47">
        <v>1980</v>
      </c>
      <c r="D51" s="70">
        <v>41</v>
      </c>
      <c r="E51" s="69">
        <v>44</v>
      </c>
      <c r="F51" s="21">
        <f t="shared" si="2"/>
        <v>85</v>
      </c>
      <c r="G51" s="22">
        <v>43</v>
      </c>
      <c r="H51" s="21">
        <f t="shared" si="3"/>
        <v>128</v>
      </c>
      <c r="I51" s="23">
        <v>97</v>
      </c>
      <c r="J51" s="6">
        <v>83</v>
      </c>
      <c r="K51" s="25">
        <v>6</v>
      </c>
      <c r="L51" s="25">
        <v>1</v>
      </c>
      <c r="M51" s="1">
        <f>(I51+J51)/2</f>
        <v>90</v>
      </c>
      <c r="N51" s="93">
        <f>(H51-114)/3</f>
        <v>4.666666666666667</v>
      </c>
    </row>
    <row r="52" spans="1:14" ht="19.899999999999999" customHeight="1">
      <c r="A52" s="1">
        <v>48</v>
      </c>
      <c r="B52" s="76" t="s">
        <v>44</v>
      </c>
      <c r="C52" s="47">
        <v>1943</v>
      </c>
      <c r="D52" s="70">
        <v>46</v>
      </c>
      <c r="E52" s="69">
        <v>49</v>
      </c>
      <c r="F52" s="21">
        <f t="shared" si="2"/>
        <v>95</v>
      </c>
      <c r="G52" s="22">
        <v>51</v>
      </c>
      <c r="H52" s="21">
        <f t="shared" si="3"/>
        <v>146</v>
      </c>
      <c r="I52" s="23">
        <v>100</v>
      </c>
      <c r="J52" s="6">
        <v>65</v>
      </c>
      <c r="K52" s="25">
        <v>6</v>
      </c>
      <c r="L52" s="25">
        <v>1</v>
      </c>
      <c r="M52" s="1">
        <f>(I52+J52)/2</f>
        <v>82.5</v>
      </c>
      <c r="N52" s="93">
        <f>(H52-114)/3</f>
        <v>10.666666666666666</v>
      </c>
    </row>
    <row r="53" spans="1:14" ht="19.899999999999999" customHeight="1">
      <c r="A53" s="1">
        <v>49</v>
      </c>
      <c r="B53" s="78" t="s">
        <v>64</v>
      </c>
      <c r="C53" s="47">
        <v>1958</v>
      </c>
      <c r="D53" s="70"/>
      <c r="E53" s="69"/>
      <c r="F53" s="21">
        <f t="shared" si="2"/>
        <v>0</v>
      </c>
      <c r="G53" s="22"/>
      <c r="H53" s="21">
        <f t="shared" si="3"/>
        <v>0</v>
      </c>
      <c r="I53" s="23"/>
      <c r="J53" s="6"/>
      <c r="K53" s="25"/>
      <c r="L53" s="25"/>
    </row>
    <row r="54" spans="1:14" ht="19.899999999999999" customHeight="1">
      <c r="A54" s="1">
        <v>50</v>
      </c>
      <c r="B54" s="86" t="s">
        <v>101</v>
      </c>
      <c r="C54" s="47">
        <v>1975</v>
      </c>
      <c r="D54" s="70">
        <v>46</v>
      </c>
      <c r="E54" s="69">
        <v>47</v>
      </c>
      <c r="F54" s="21">
        <f t="shared" si="2"/>
        <v>93</v>
      </c>
      <c r="G54" s="22">
        <v>47</v>
      </c>
      <c r="H54" s="21">
        <f t="shared" si="3"/>
        <v>140</v>
      </c>
      <c r="I54" s="23">
        <v>97</v>
      </c>
      <c r="J54" s="6">
        <v>73</v>
      </c>
      <c r="K54" s="25">
        <v>6</v>
      </c>
      <c r="L54" s="25">
        <v>1</v>
      </c>
      <c r="M54" s="1">
        <f>(I54+J54)/2</f>
        <v>85</v>
      </c>
      <c r="N54" s="93">
        <f>(H54-114)/3</f>
        <v>8.6666666666666661</v>
      </c>
    </row>
    <row r="55" spans="1:14" ht="19.899999999999999" customHeight="1">
      <c r="A55" s="1">
        <v>51</v>
      </c>
      <c r="B55" s="72" t="s">
        <v>66</v>
      </c>
      <c r="C55" s="47"/>
      <c r="D55" s="70"/>
      <c r="E55" s="69"/>
      <c r="F55" s="21">
        <f t="shared" si="2"/>
        <v>0</v>
      </c>
      <c r="G55" s="22"/>
      <c r="H55" s="21">
        <f t="shared" si="3"/>
        <v>0</v>
      </c>
      <c r="I55" s="23"/>
      <c r="J55" s="6"/>
      <c r="K55" s="25"/>
      <c r="L55" s="25"/>
    </row>
    <row r="56" spans="1:14" ht="19.899999999999999" customHeight="1">
      <c r="A56" s="1">
        <v>52</v>
      </c>
      <c r="B56" s="112" t="s">
        <v>123</v>
      </c>
      <c r="C56" s="47"/>
      <c r="D56" s="70"/>
      <c r="E56" s="69"/>
      <c r="F56" s="21">
        <f t="shared" si="2"/>
        <v>0</v>
      </c>
      <c r="G56" s="22"/>
      <c r="H56" s="21">
        <f t="shared" si="3"/>
        <v>0</v>
      </c>
      <c r="I56" s="23"/>
      <c r="J56" s="6"/>
      <c r="K56" s="25"/>
      <c r="L56" s="25"/>
    </row>
    <row r="57" spans="1:14" ht="19.899999999999999" customHeight="1">
      <c r="A57" s="1">
        <v>53</v>
      </c>
      <c r="B57" s="72" t="s">
        <v>35</v>
      </c>
      <c r="C57" s="47">
        <v>1994</v>
      </c>
      <c r="D57" s="70"/>
      <c r="E57" s="69"/>
      <c r="F57" s="21">
        <f t="shared" si="2"/>
        <v>0</v>
      </c>
      <c r="G57" s="22"/>
      <c r="H57" s="21">
        <f t="shared" si="3"/>
        <v>0</v>
      </c>
      <c r="I57" s="23"/>
      <c r="J57" s="6"/>
      <c r="K57" s="25"/>
      <c r="L57" s="25"/>
    </row>
    <row r="58" spans="1:14" ht="19.899999999999999" customHeight="1">
      <c r="A58" s="1">
        <v>54</v>
      </c>
      <c r="B58" s="72" t="s">
        <v>60</v>
      </c>
      <c r="C58" s="47">
        <v>1969</v>
      </c>
      <c r="D58" s="70"/>
      <c r="E58" s="69"/>
      <c r="F58" s="21">
        <f t="shared" si="2"/>
        <v>0</v>
      </c>
      <c r="G58" s="22"/>
      <c r="H58" s="21">
        <f t="shared" si="3"/>
        <v>0</v>
      </c>
      <c r="I58" s="23"/>
      <c r="J58" s="6"/>
      <c r="K58" s="25"/>
      <c r="L58" s="25"/>
    </row>
    <row r="59" spans="1:14" ht="19.899999999999999" customHeight="1">
      <c r="A59" s="1">
        <v>55</v>
      </c>
      <c r="B59" s="78" t="s">
        <v>47</v>
      </c>
      <c r="C59" s="47">
        <v>1959</v>
      </c>
      <c r="D59" s="70">
        <v>46</v>
      </c>
      <c r="E59" s="69">
        <v>51</v>
      </c>
      <c r="F59" s="21">
        <f t="shared" si="2"/>
        <v>97</v>
      </c>
      <c r="G59" s="22">
        <v>45</v>
      </c>
      <c r="H59" s="21">
        <f t="shared" si="3"/>
        <v>142</v>
      </c>
      <c r="I59" s="23">
        <v>94</v>
      </c>
      <c r="J59" s="6">
        <v>71</v>
      </c>
      <c r="K59" s="25">
        <v>6</v>
      </c>
      <c r="L59" s="25">
        <v>1</v>
      </c>
      <c r="M59" s="1">
        <f>(I59+J59)/2</f>
        <v>82.5</v>
      </c>
      <c r="N59" s="93">
        <f>(H59-114)/3</f>
        <v>9.3333333333333339</v>
      </c>
    </row>
    <row r="60" spans="1:14" ht="19.899999999999999" customHeight="1">
      <c r="A60" s="1">
        <v>56</v>
      </c>
      <c r="B60" s="72" t="s">
        <v>25</v>
      </c>
      <c r="C60" s="47">
        <v>1952</v>
      </c>
      <c r="D60" s="70"/>
      <c r="E60" s="69"/>
      <c r="F60" s="21">
        <f t="shared" si="2"/>
        <v>0</v>
      </c>
      <c r="G60" s="22"/>
      <c r="H60" s="21">
        <f t="shared" si="3"/>
        <v>0</v>
      </c>
      <c r="I60" s="23"/>
      <c r="J60" s="6"/>
      <c r="K60" s="25"/>
      <c r="L60" s="25"/>
    </row>
    <row r="61" spans="1:14" ht="19.899999999999999" customHeight="1">
      <c r="A61" s="1">
        <v>57</v>
      </c>
      <c r="B61" s="74" t="s">
        <v>74</v>
      </c>
      <c r="C61" s="47">
        <v>1992</v>
      </c>
      <c r="D61" s="70">
        <v>53</v>
      </c>
      <c r="E61" s="69">
        <v>48</v>
      </c>
      <c r="F61" s="21">
        <f t="shared" si="2"/>
        <v>101</v>
      </c>
      <c r="G61" s="22">
        <v>55</v>
      </c>
      <c r="H61" s="21">
        <f t="shared" si="3"/>
        <v>156</v>
      </c>
      <c r="I61" s="23">
        <v>91</v>
      </c>
      <c r="J61" s="6">
        <v>45</v>
      </c>
      <c r="K61" s="25">
        <v>6</v>
      </c>
      <c r="L61" s="25">
        <v>1</v>
      </c>
      <c r="M61" s="1">
        <f>(I61+J61)/2</f>
        <v>68</v>
      </c>
      <c r="N61" s="93">
        <f>(H61-114)/3</f>
        <v>14</v>
      </c>
    </row>
    <row r="62" spans="1:14" ht="19.899999999999999" customHeight="1">
      <c r="A62" s="1">
        <v>58</v>
      </c>
      <c r="B62" s="74" t="s">
        <v>81</v>
      </c>
      <c r="C62" s="47">
        <v>1975</v>
      </c>
      <c r="D62" s="70">
        <v>52</v>
      </c>
      <c r="E62" s="69">
        <v>54</v>
      </c>
      <c r="F62" s="21">
        <f t="shared" si="2"/>
        <v>106</v>
      </c>
      <c r="G62" s="22">
        <v>53</v>
      </c>
      <c r="H62" s="21">
        <f t="shared" si="3"/>
        <v>159</v>
      </c>
      <c r="I62" s="23">
        <v>89</v>
      </c>
      <c r="J62" s="6">
        <v>43</v>
      </c>
      <c r="K62" s="25">
        <v>6</v>
      </c>
      <c r="L62" s="25">
        <v>1</v>
      </c>
      <c r="M62" s="1">
        <f>(I62+J62)/2</f>
        <v>66</v>
      </c>
      <c r="N62" s="93">
        <f>(H62-114)/3</f>
        <v>15</v>
      </c>
    </row>
    <row r="63" spans="1:14" ht="19.899999999999999" customHeight="1">
      <c r="A63" s="1">
        <v>59</v>
      </c>
      <c r="B63" s="72" t="s">
        <v>40</v>
      </c>
      <c r="C63" s="47">
        <v>1949</v>
      </c>
      <c r="D63" s="70"/>
      <c r="E63" s="69"/>
      <c r="F63" s="21">
        <f t="shared" si="2"/>
        <v>0</v>
      </c>
      <c r="G63" s="22"/>
      <c r="H63" s="21">
        <f t="shared" si="3"/>
        <v>0</v>
      </c>
      <c r="I63" s="23"/>
      <c r="J63" s="6"/>
      <c r="K63" s="25"/>
      <c r="L63" s="25"/>
    </row>
    <row r="64" spans="1:14" ht="19.899999999999999" customHeight="1">
      <c r="A64" s="1">
        <v>60</v>
      </c>
      <c r="B64" s="73" t="s">
        <v>99</v>
      </c>
      <c r="C64" s="47">
        <v>1984</v>
      </c>
      <c r="D64" s="70">
        <v>51</v>
      </c>
      <c r="E64" s="69">
        <v>44</v>
      </c>
      <c r="F64" s="21">
        <f t="shared" si="2"/>
        <v>95</v>
      </c>
      <c r="G64" s="22">
        <v>44</v>
      </c>
      <c r="H64" s="21">
        <f t="shared" si="3"/>
        <v>139</v>
      </c>
      <c r="I64" s="23">
        <v>100</v>
      </c>
      <c r="J64" s="6">
        <v>77</v>
      </c>
      <c r="K64" s="25">
        <v>6</v>
      </c>
      <c r="L64" s="25"/>
      <c r="M64" s="1">
        <f>(I64+J64)/2</f>
        <v>88.5</v>
      </c>
      <c r="N64" s="93">
        <f>(H64-114)/3</f>
        <v>8.3333333333333339</v>
      </c>
    </row>
    <row r="65" spans="1:14" ht="19.899999999999999" customHeight="1">
      <c r="A65" s="1">
        <v>61</v>
      </c>
      <c r="B65" s="72" t="s">
        <v>62</v>
      </c>
      <c r="C65" s="47">
        <v>1952</v>
      </c>
      <c r="D65" s="70"/>
      <c r="E65" s="69"/>
      <c r="F65" s="21">
        <f t="shared" si="2"/>
        <v>0</v>
      </c>
      <c r="G65" s="22"/>
      <c r="H65" s="21">
        <f t="shared" si="3"/>
        <v>0</v>
      </c>
      <c r="I65" s="23"/>
      <c r="J65" s="6"/>
      <c r="K65" s="25"/>
      <c r="L65" s="25"/>
    </row>
    <row r="66" spans="1:14" ht="19.899999999999999" customHeight="1">
      <c r="A66" s="1">
        <v>62</v>
      </c>
      <c r="B66" s="72" t="s">
        <v>61</v>
      </c>
      <c r="C66" s="34">
        <v>1994</v>
      </c>
      <c r="D66" s="70"/>
      <c r="E66" s="69"/>
      <c r="F66" s="21">
        <f t="shared" si="2"/>
        <v>0</v>
      </c>
      <c r="G66" s="22"/>
      <c r="H66" s="21">
        <f t="shared" si="3"/>
        <v>0</v>
      </c>
      <c r="I66" s="23"/>
      <c r="J66" s="6"/>
      <c r="K66" s="25"/>
      <c r="L66" s="25"/>
    </row>
    <row r="67" spans="1:14" ht="19.899999999999999" customHeight="1">
      <c r="A67" s="1">
        <v>63</v>
      </c>
      <c r="B67" s="92" t="s">
        <v>115</v>
      </c>
      <c r="C67" s="34"/>
      <c r="D67" s="70"/>
      <c r="E67" s="69"/>
      <c r="F67" s="21">
        <f t="shared" si="2"/>
        <v>0</v>
      </c>
      <c r="G67" s="22"/>
      <c r="H67" s="21">
        <f t="shared" si="3"/>
        <v>0</v>
      </c>
      <c r="I67" s="23"/>
      <c r="J67" s="6"/>
      <c r="K67" s="25"/>
      <c r="L67" s="25"/>
    </row>
    <row r="68" spans="1:14" ht="19.899999999999999" customHeight="1">
      <c r="A68" s="1">
        <v>64</v>
      </c>
      <c r="B68" s="72" t="s">
        <v>76</v>
      </c>
      <c r="C68" s="34">
        <v>1957</v>
      </c>
      <c r="D68" s="70"/>
      <c r="E68" s="69"/>
      <c r="F68" s="21">
        <f t="shared" si="2"/>
        <v>0</v>
      </c>
      <c r="G68" s="22"/>
      <c r="H68" s="21">
        <f t="shared" si="3"/>
        <v>0</v>
      </c>
      <c r="I68" s="23"/>
      <c r="J68" s="6"/>
      <c r="K68" s="25"/>
      <c r="L68" s="25"/>
    </row>
    <row r="69" spans="1:14" ht="19.899999999999999" customHeight="1">
      <c r="A69" s="1">
        <v>65</v>
      </c>
      <c r="B69" s="74" t="s">
        <v>96</v>
      </c>
      <c r="C69" s="47">
        <v>1991</v>
      </c>
      <c r="D69" s="70">
        <v>49</v>
      </c>
      <c r="E69" s="69">
        <v>51</v>
      </c>
      <c r="F69" s="21">
        <f t="shared" ref="F69:F74" si="4">SUM(D69:E69)</f>
        <v>100</v>
      </c>
      <c r="G69" s="22">
        <v>48</v>
      </c>
      <c r="H69" s="21">
        <f t="shared" ref="H69:H74" si="5">SUM(F69:G69)</f>
        <v>148</v>
      </c>
      <c r="I69" s="23">
        <v>94</v>
      </c>
      <c r="J69" s="6">
        <v>61</v>
      </c>
      <c r="K69" s="25">
        <v>6</v>
      </c>
      <c r="L69" s="25">
        <v>1</v>
      </c>
      <c r="M69" s="1">
        <f>(I69+J69)/2</f>
        <v>77.5</v>
      </c>
      <c r="N69" s="93">
        <f>(H69-114)/3</f>
        <v>11.333333333333334</v>
      </c>
    </row>
    <row r="70" spans="1:14" ht="19.899999999999999" customHeight="1">
      <c r="A70" s="1">
        <v>66</v>
      </c>
      <c r="B70" s="81" t="s">
        <v>27</v>
      </c>
      <c r="C70" s="47">
        <v>1954</v>
      </c>
      <c r="D70" s="70">
        <v>49</v>
      </c>
      <c r="E70" s="69">
        <v>51</v>
      </c>
      <c r="F70" s="21">
        <f t="shared" si="4"/>
        <v>100</v>
      </c>
      <c r="G70" s="22">
        <v>51</v>
      </c>
      <c r="H70" s="21">
        <f t="shared" si="5"/>
        <v>151</v>
      </c>
      <c r="I70" s="23">
        <v>100</v>
      </c>
      <c r="J70" s="6">
        <v>51</v>
      </c>
      <c r="K70" s="25">
        <v>6</v>
      </c>
      <c r="L70" s="25">
        <v>1</v>
      </c>
      <c r="M70" s="1">
        <f>(I70+J70)/2</f>
        <v>75.5</v>
      </c>
      <c r="N70" s="93">
        <f>(H70-114)/3</f>
        <v>12.333333333333334</v>
      </c>
    </row>
    <row r="71" spans="1:14" ht="19.899999999999999" customHeight="1">
      <c r="A71" s="1">
        <v>67</v>
      </c>
      <c r="B71" s="76" t="s">
        <v>28</v>
      </c>
      <c r="C71" s="34">
        <v>1951</v>
      </c>
      <c r="D71" s="70">
        <v>51</v>
      </c>
      <c r="E71" s="69">
        <v>51</v>
      </c>
      <c r="F71" s="21">
        <f t="shared" si="4"/>
        <v>102</v>
      </c>
      <c r="G71" s="22">
        <v>53</v>
      </c>
      <c r="H71" s="21">
        <f t="shared" si="5"/>
        <v>155</v>
      </c>
      <c r="I71" s="23">
        <v>94</v>
      </c>
      <c r="J71" s="6">
        <v>49</v>
      </c>
      <c r="K71" s="25">
        <v>6</v>
      </c>
      <c r="L71" s="25">
        <v>1</v>
      </c>
      <c r="M71" s="1">
        <f>(I71+J71)/2</f>
        <v>71.5</v>
      </c>
      <c r="N71" s="93">
        <f>(H71-114)/3</f>
        <v>13.666666666666666</v>
      </c>
    </row>
    <row r="72" spans="1:14" ht="19.899999999999999" customHeight="1">
      <c r="A72" s="1">
        <v>68</v>
      </c>
      <c r="B72" s="77" t="s">
        <v>26</v>
      </c>
      <c r="C72" s="47">
        <v>1954</v>
      </c>
      <c r="D72" s="70">
        <v>42</v>
      </c>
      <c r="E72" s="69">
        <v>41</v>
      </c>
      <c r="F72" s="21">
        <f t="shared" si="4"/>
        <v>83</v>
      </c>
      <c r="G72" s="22">
        <v>42</v>
      </c>
      <c r="H72" s="21">
        <f t="shared" si="5"/>
        <v>125</v>
      </c>
      <c r="I72" s="23">
        <v>97</v>
      </c>
      <c r="J72" s="6">
        <v>87</v>
      </c>
      <c r="K72" s="25">
        <v>6</v>
      </c>
      <c r="L72" s="25">
        <v>1</v>
      </c>
      <c r="M72" s="1">
        <f>(I72+J72)/2</f>
        <v>92</v>
      </c>
      <c r="N72" s="93">
        <f>(H72-114)/3</f>
        <v>3.6666666666666665</v>
      </c>
    </row>
    <row r="73" spans="1:14" ht="19.899999999999999" customHeight="1">
      <c r="A73" s="1">
        <v>69</v>
      </c>
      <c r="B73" s="72" t="s">
        <v>72</v>
      </c>
      <c r="C73" s="34"/>
      <c r="D73" s="70"/>
      <c r="E73" s="69"/>
      <c r="F73" s="21">
        <f t="shared" si="4"/>
        <v>0</v>
      </c>
      <c r="G73" s="22"/>
      <c r="H73" s="21">
        <f t="shared" si="5"/>
        <v>0</v>
      </c>
      <c r="I73" s="23"/>
      <c r="J73" s="6"/>
      <c r="K73" s="25"/>
      <c r="L73" s="25"/>
    </row>
    <row r="74" spans="1:14" ht="19.899999999999999" customHeight="1">
      <c r="A74" s="1">
        <v>70</v>
      </c>
      <c r="B74" s="114" t="s">
        <v>73</v>
      </c>
      <c r="C74" s="47">
        <v>1962</v>
      </c>
      <c r="D74" s="70"/>
      <c r="E74" s="69"/>
      <c r="F74" s="21">
        <f t="shared" si="4"/>
        <v>0</v>
      </c>
      <c r="G74" s="22"/>
      <c r="H74" s="21">
        <f t="shared" si="5"/>
        <v>0</v>
      </c>
      <c r="I74" s="23"/>
      <c r="J74" s="6"/>
      <c r="K74" s="25"/>
      <c r="L74" s="25"/>
    </row>
    <row r="75" spans="1:14" ht="19.899999999999999" customHeight="1">
      <c r="A75" s="1">
        <v>71</v>
      </c>
      <c r="B75" s="118" t="s">
        <v>127</v>
      </c>
      <c r="C75" s="34"/>
      <c r="D75" s="70"/>
      <c r="E75" s="69"/>
      <c r="F75" s="21">
        <f t="shared" ref="F75:F76" si="6">SUM(D75:E75)</f>
        <v>0</v>
      </c>
      <c r="G75" s="22"/>
      <c r="H75" s="21">
        <f t="shared" ref="H75:H76" si="7">SUM(F75:G75)</f>
        <v>0</v>
      </c>
      <c r="I75" s="23"/>
      <c r="J75" s="6"/>
      <c r="K75" s="25"/>
      <c r="L75" s="25"/>
    </row>
    <row r="76" spans="1:14" ht="19.899999999999999" customHeight="1">
      <c r="A76" s="1">
        <v>72</v>
      </c>
      <c r="B76" s="118" t="s">
        <v>128</v>
      </c>
      <c r="C76" s="34"/>
      <c r="D76" s="70"/>
      <c r="E76" s="69"/>
      <c r="F76" s="21">
        <f t="shared" si="6"/>
        <v>0</v>
      </c>
      <c r="G76" s="22"/>
      <c r="H76" s="21">
        <f t="shared" si="7"/>
        <v>0</v>
      </c>
      <c r="I76" s="23"/>
      <c r="J76" s="6"/>
      <c r="K76" s="25"/>
      <c r="L76" s="25"/>
    </row>
    <row r="77" spans="1:14" ht="20.95">
      <c r="J77" s="6"/>
      <c r="K77" s="137">
        <f>SUM(K5:K76)</f>
        <v>186</v>
      </c>
      <c r="L77" s="137">
        <f>SUM(L5:L76)</f>
        <v>27</v>
      </c>
      <c r="M77" s="82" t="s">
        <v>103</v>
      </c>
    </row>
    <row r="78" spans="1:14" ht="20.95">
      <c r="J78" s="6"/>
      <c r="K78" s="137"/>
      <c r="L78" s="137"/>
      <c r="M78" s="82" t="s">
        <v>102</v>
      </c>
    </row>
    <row r="79" spans="1:14" ht="18.8">
      <c r="J79" s="6"/>
    </row>
    <row r="80" spans="1:14" ht="18.8">
      <c r="J80" s="6"/>
    </row>
  </sheetData>
  <sheetProtection selectLockedCells="1" selectUnlockedCells="1"/>
  <sortState ref="B5:N74">
    <sortCondition ref="B5:B74"/>
  </sortState>
  <mergeCells count="5">
    <mergeCell ref="K77:K78"/>
    <mergeCell ref="L77:L78"/>
    <mergeCell ref="D1:F1"/>
    <mergeCell ref="B3:D3"/>
    <mergeCell ref="F3:H3"/>
  </mergeCells>
  <phoneticPr fontId="0" type="noConversion"/>
  <conditionalFormatting sqref="K5:K76">
    <cfRule type="cellIs" dxfId="60" priority="6" stopIfTrue="1" operator="equal">
      <formula>5</formula>
    </cfRule>
    <cfRule type="cellIs" dxfId="59" priority="7" stopIfTrue="1" operator="notEqual">
      <formula>5</formula>
    </cfRule>
  </conditionalFormatting>
  <conditionalFormatting sqref="L5:L76 K5:K75">
    <cfRule type="cellIs" dxfId="58" priority="8" stopIfTrue="1" operator="equal">
      <formula>1</formula>
    </cfRule>
    <cfRule type="cellIs" dxfId="57" priority="9" stopIfTrue="1" operator="notEqual">
      <formula>1</formula>
    </cfRule>
  </conditionalFormatting>
  <conditionalFormatting sqref="K5:K76">
    <cfRule type="cellIs" dxfId="56" priority="1" stopIfTrue="1" operator="equal">
      <formula>6</formula>
    </cfRule>
  </conditionalFormatting>
  <pageMargins left="0.13" right="0.14000000000000001" top="0.51180555555555551" bottom="0.51180555555555551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="75" zoomScaleNormal="75" workbookViewId="0">
      <pane ySplit="3" topLeftCell="A4" activePane="bottomLeft" state="frozen"/>
      <selection pane="bottomLeft" activeCell="P20" sqref="P20"/>
    </sheetView>
  </sheetViews>
  <sheetFormatPr baseColWidth="10" defaultRowHeight="16.7"/>
  <cols>
    <col min="1" max="1" width="4" customWidth="1"/>
    <col min="2" max="2" width="29.9140625" customWidth="1"/>
    <col min="3" max="3" width="1" customWidth="1"/>
    <col min="4" max="4" width="9" customWidth="1"/>
    <col min="5" max="5" width="9.4140625" customWidth="1"/>
    <col min="6" max="6" width="9.9140625" customWidth="1"/>
    <col min="7" max="7" width="9.75" customWidth="1"/>
    <col min="8" max="8" width="8.9140625" customWidth="1"/>
    <col min="9" max="9" width="10.25" customWidth="1"/>
    <col min="10" max="10" width="9.75" customWidth="1"/>
    <col min="11" max="11" width="9.6640625" customWidth="1"/>
    <col min="12" max="12" width="8.6640625" customWidth="1"/>
    <col min="13" max="13" width="1.75" style="68" customWidth="1"/>
  </cols>
  <sheetData>
    <row r="1" spans="1:15" ht="23.65">
      <c r="A1" s="12"/>
      <c r="B1" s="147" t="s">
        <v>133</v>
      </c>
      <c r="C1" s="148"/>
      <c r="D1" s="148"/>
      <c r="E1" s="148"/>
      <c r="F1" s="148"/>
      <c r="G1" s="148"/>
      <c r="H1" s="148"/>
      <c r="I1" s="148"/>
      <c r="J1" s="85"/>
      <c r="K1" s="85"/>
      <c r="L1" s="12"/>
      <c r="M1" s="66"/>
      <c r="N1" s="1"/>
      <c r="O1" s="1"/>
    </row>
    <row r="2" spans="1:15" ht="19.350000000000001" thickBot="1">
      <c r="A2" s="5"/>
      <c r="B2" s="5"/>
      <c r="C2" s="5"/>
      <c r="D2" s="13"/>
      <c r="E2" s="13"/>
      <c r="F2" s="5"/>
      <c r="G2" s="5"/>
      <c r="H2" s="5"/>
      <c r="I2" s="5"/>
      <c r="J2" s="5"/>
      <c r="K2" s="5"/>
      <c r="L2" s="5"/>
      <c r="M2" s="6"/>
      <c r="N2" s="1"/>
      <c r="O2" s="1"/>
    </row>
    <row r="3" spans="1:15" ht="19.350000000000001" thickBot="1">
      <c r="A3" s="14"/>
      <c r="B3" s="33" t="s">
        <v>7</v>
      </c>
      <c r="C3" s="15"/>
      <c r="D3" s="126" t="s">
        <v>91</v>
      </c>
      <c r="E3" s="127" t="s">
        <v>8</v>
      </c>
      <c r="F3" s="127" t="s">
        <v>92</v>
      </c>
      <c r="G3" s="128" t="s">
        <v>93</v>
      </c>
      <c r="H3" s="127" t="s">
        <v>12</v>
      </c>
      <c r="I3" s="128" t="s">
        <v>9</v>
      </c>
      <c r="J3" s="127" t="s">
        <v>110</v>
      </c>
      <c r="K3" s="30" t="s">
        <v>94</v>
      </c>
      <c r="L3" s="32" t="s">
        <v>10</v>
      </c>
      <c r="M3" s="67"/>
      <c r="N3" s="1"/>
      <c r="O3" s="1"/>
    </row>
    <row r="4" spans="1:15" ht="20.95">
      <c r="A4" s="26">
        <v>1</v>
      </c>
      <c r="B4" s="75" t="s">
        <v>22</v>
      </c>
      <c r="C4" s="5"/>
      <c r="D4" s="23">
        <f>VLOOKUP(B4,Lagorce!$B$5:$J$100,8,0)</f>
        <v>100</v>
      </c>
      <c r="E4" s="23">
        <v>94</v>
      </c>
      <c r="F4" s="23">
        <f>VLOOKUP(B4,Perpezac!$B$5:$I$99,8,0)</f>
        <v>100</v>
      </c>
      <c r="G4" s="23">
        <f>VLOOKUP(B4,Coutras!$B$5:$I$100,8,0)</f>
        <v>100</v>
      </c>
      <c r="H4" s="23">
        <f>VLOOKUP(B4,Courpiac!$B$5:$I$100,8,0)</f>
        <v>0</v>
      </c>
      <c r="I4" s="23">
        <v>87</v>
      </c>
      <c r="J4" s="23">
        <f>VLOOKUP(B4,'Lagorce 2'!$B$5:$J$100,8,0)</f>
        <v>100</v>
      </c>
      <c r="K4" s="123">
        <v>100</v>
      </c>
      <c r="L4" s="28">
        <f t="shared" ref="L4:L35" si="0">SUM(D4:K4)</f>
        <v>681</v>
      </c>
      <c r="M4" s="67"/>
      <c r="N4" s="1"/>
      <c r="O4" s="1"/>
    </row>
    <row r="5" spans="1:15" ht="20.95">
      <c r="A5" s="26">
        <v>2</v>
      </c>
      <c r="B5" s="75" t="s">
        <v>43</v>
      </c>
      <c r="C5" s="5"/>
      <c r="D5" s="23">
        <f>VLOOKUP(B5,Lagorce!$B$5:$J$100,8,0)</f>
        <v>97</v>
      </c>
      <c r="E5" s="23">
        <f>VLOOKUP(B5,Tarnos!$B$5:$I$99,8,0)</f>
        <v>100</v>
      </c>
      <c r="F5" s="23">
        <v>89</v>
      </c>
      <c r="G5" s="23">
        <v>97</v>
      </c>
      <c r="H5" s="23">
        <f>VLOOKUP(B5,Courpiac!$B$5:$I$100,8,0)</f>
        <v>0</v>
      </c>
      <c r="I5" s="23">
        <f>VLOOKUP(B5,Brive!$B$5:$J$100,8,0)</f>
        <v>100</v>
      </c>
      <c r="J5" s="23">
        <f>VLOOKUP(B5,'Lagorce 2'!$B$5:$J$100,8,0)</f>
        <v>94</v>
      </c>
      <c r="K5" s="123">
        <v>97</v>
      </c>
      <c r="L5" s="16">
        <f t="shared" si="0"/>
        <v>674</v>
      </c>
      <c r="M5" s="67"/>
      <c r="N5" s="60" t="s">
        <v>53</v>
      </c>
      <c r="O5" s="60" t="s">
        <v>54</v>
      </c>
    </row>
    <row r="6" spans="1:15" ht="20.95">
      <c r="A6" s="26">
        <v>3</v>
      </c>
      <c r="B6" s="78" t="s">
        <v>37</v>
      </c>
      <c r="C6" s="4"/>
      <c r="D6" s="23">
        <v>91</v>
      </c>
      <c r="E6" s="23">
        <v>81</v>
      </c>
      <c r="F6" s="23">
        <v>91</v>
      </c>
      <c r="G6" s="23">
        <v>89</v>
      </c>
      <c r="H6" s="23">
        <f>VLOOKUP(B6,Courpiac!$B$5:$I$100,8,0)</f>
        <v>0</v>
      </c>
      <c r="I6" s="23">
        <v>91</v>
      </c>
      <c r="J6" s="23">
        <v>91</v>
      </c>
      <c r="K6" s="123">
        <v>83</v>
      </c>
      <c r="L6" s="16">
        <f t="shared" si="0"/>
        <v>617</v>
      </c>
      <c r="M6" s="67"/>
      <c r="N6" s="54">
        <v>-18</v>
      </c>
      <c r="O6" s="61"/>
    </row>
    <row r="7" spans="1:15" ht="20.95">
      <c r="A7" s="26">
        <v>4</v>
      </c>
      <c r="B7" s="73" t="s">
        <v>99</v>
      </c>
      <c r="C7" s="5"/>
      <c r="D7" s="23">
        <v>77</v>
      </c>
      <c r="E7" s="23">
        <v>73</v>
      </c>
      <c r="F7" s="23">
        <v>83</v>
      </c>
      <c r="G7" s="23">
        <v>71</v>
      </c>
      <c r="H7" s="23">
        <f>VLOOKUP(B7,Courpiac!$B$5:$I$100,8,0)</f>
        <v>0</v>
      </c>
      <c r="I7" s="23">
        <v>75</v>
      </c>
      <c r="J7" s="23">
        <v>71</v>
      </c>
      <c r="K7" s="123">
        <v>71</v>
      </c>
      <c r="L7" s="16">
        <f t="shared" si="0"/>
        <v>521</v>
      </c>
      <c r="M7" s="67"/>
      <c r="N7" s="55" t="s">
        <v>52</v>
      </c>
      <c r="O7" s="62"/>
    </row>
    <row r="8" spans="1:15" ht="20.95">
      <c r="A8" s="26">
        <v>5</v>
      </c>
      <c r="B8" s="78" t="s">
        <v>56</v>
      </c>
      <c r="C8" s="5"/>
      <c r="D8" s="23">
        <f>VLOOKUP(B8,Lagorce!$B$5:$J$100,8,0)</f>
        <v>0</v>
      </c>
      <c r="E8" s="23">
        <v>87</v>
      </c>
      <c r="F8" s="23">
        <v>81</v>
      </c>
      <c r="G8" s="23">
        <v>81</v>
      </c>
      <c r="H8" s="23">
        <f>VLOOKUP(B8,Courpiac!$B$5:$I$100,8,0)</f>
        <v>0</v>
      </c>
      <c r="I8" s="23">
        <v>89</v>
      </c>
      <c r="J8" s="23">
        <v>81</v>
      </c>
      <c r="K8" s="123">
        <v>94</v>
      </c>
      <c r="L8" s="16">
        <f t="shared" si="0"/>
        <v>513</v>
      </c>
      <c r="M8" s="67"/>
      <c r="N8" s="56" t="s">
        <v>48</v>
      </c>
      <c r="O8" s="63"/>
    </row>
    <row r="9" spans="1:15" ht="20.95">
      <c r="A9" s="26">
        <v>6</v>
      </c>
      <c r="B9" s="74" t="s">
        <v>30</v>
      </c>
      <c r="C9" s="5"/>
      <c r="D9" s="23">
        <v>89</v>
      </c>
      <c r="E9" s="23">
        <v>97</v>
      </c>
      <c r="F9" s="23">
        <v>94</v>
      </c>
      <c r="G9" s="23">
        <v>77</v>
      </c>
      <c r="H9" s="23">
        <f>VLOOKUP(B9,Courpiac!$B$5:$I$100,8,0)</f>
        <v>0</v>
      </c>
      <c r="I9" s="23">
        <v>83</v>
      </c>
      <c r="J9" s="23">
        <f>VLOOKUP(B9,'Lagorce 2'!$B$5:$J$100,8,0)</f>
        <v>0</v>
      </c>
      <c r="K9" s="124">
        <v>69</v>
      </c>
      <c r="L9" s="16">
        <f t="shared" si="0"/>
        <v>509</v>
      </c>
      <c r="M9" s="67"/>
      <c r="N9" s="57" t="s">
        <v>49</v>
      </c>
      <c r="O9" s="64"/>
    </row>
    <row r="10" spans="1:15" ht="20.95">
      <c r="A10" s="26">
        <v>7</v>
      </c>
      <c r="B10" s="90" t="s">
        <v>63</v>
      </c>
      <c r="C10" s="5"/>
      <c r="D10" s="23">
        <f>VLOOKUP(B10,Lagorce!$B$5:$J$100,8,0)</f>
        <v>0</v>
      </c>
      <c r="E10" s="23">
        <v>79</v>
      </c>
      <c r="F10" s="23">
        <v>85</v>
      </c>
      <c r="G10" s="23">
        <v>87</v>
      </c>
      <c r="H10" s="23">
        <f>VLOOKUP(B10,Courpiac!$B$5:$I$100,8,0)</f>
        <v>0</v>
      </c>
      <c r="I10" s="23">
        <v>85</v>
      </c>
      <c r="J10" s="23">
        <v>89</v>
      </c>
      <c r="K10" s="124">
        <v>77</v>
      </c>
      <c r="L10" s="16">
        <f t="shared" si="0"/>
        <v>502</v>
      </c>
      <c r="M10" s="67"/>
      <c r="N10" s="58" t="s">
        <v>50</v>
      </c>
      <c r="O10" s="1"/>
    </row>
    <row r="11" spans="1:15" ht="20.95">
      <c r="A11" s="26">
        <v>8</v>
      </c>
      <c r="B11" s="78" t="s">
        <v>26</v>
      </c>
      <c r="C11" s="4"/>
      <c r="D11" s="23">
        <v>87</v>
      </c>
      <c r="E11" s="23">
        <v>83</v>
      </c>
      <c r="F11" s="23">
        <v>87</v>
      </c>
      <c r="G11" s="23">
        <v>75</v>
      </c>
      <c r="H11" s="23">
        <f>VLOOKUP(B11,Courpiac!$B$5:$I$100,8,0)</f>
        <v>0</v>
      </c>
      <c r="I11" s="23">
        <f>VLOOKUP(B11,Brive!$B$5:$J$100,8,0)</f>
        <v>0</v>
      </c>
      <c r="J11" s="23">
        <v>85</v>
      </c>
      <c r="K11" s="124">
        <v>53</v>
      </c>
      <c r="L11" s="16">
        <f t="shared" si="0"/>
        <v>470</v>
      </c>
      <c r="M11" s="67"/>
      <c r="N11" s="59" t="s">
        <v>51</v>
      </c>
      <c r="O11" s="1"/>
    </row>
    <row r="12" spans="1:15" ht="20.95">
      <c r="A12" s="26">
        <v>9</v>
      </c>
      <c r="B12" s="75" t="s">
        <v>23</v>
      </c>
      <c r="C12" s="5"/>
      <c r="D12" s="23">
        <v>81</v>
      </c>
      <c r="E12" s="23">
        <v>71</v>
      </c>
      <c r="F12" s="23">
        <v>75</v>
      </c>
      <c r="G12" s="23">
        <v>69</v>
      </c>
      <c r="H12" s="23">
        <f>VLOOKUP(B12,Courpiac!$B$5:$I$100,8,0)</f>
        <v>0</v>
      </c>
      <c r="I12" s="23">
        <f>VLOOKUP(B12,Brive!$B$5:$J$100,8,0)</f>
        <v>0</v>
      </c>
      <c r="J12" s="23">
        <v>83</v>
      </c>
      <c r="K12" s="123">
        <v>87</v>
      </c>
      <c r="L12" s="16">
        <f t="shared" si="0"/>
        <v>466</v>
      </c>
      <c r="M12" s="67"/>
      <c r="N12" s="1"/>
      <c r="O12" s="1"/>
    </row>
    <row r="13" spans="1:15" ht="20.95">
      <c r="A13" s="26">
        <v>10</v>
      </c>
      <c r="B13" s="75" t="s">
        <v>20</v>
      </c>
      <c r="C13" s="5"/>
      <c r="D13" s="23">
        <f>VLOOKUP(B13,Lagorce!$B$5:$J$100,8,0)</f>
        <v>0</v>
      </c>
      <c r="E13" s="23">
        <f>VLOOKUP(B13,Tarnos!$B$5:$I$99,8,0)</f>
        <v>0</v>
      </c>
      <c r="F13" s="23">
        <f>VLOOKUP(B13,Perpezac!$B$5:$I$99,8,0)</f>
        <v>97</v>
      </c>
      <c r="G13" s="23">
        <v>91</v>
      </c>
      <c r="H13" s="23">
        <f>VLOOKUP(B13,Courpiac!$B$5:$I$100,8,0)</f>
        <v>0</v>
      </c>
      <c r="I13" s="23">
        <f>VLOOKUP(B13,Brive!$B$5:$J$100,8,0)</f>
        <v>97</v>
      </c>
      <c r="J13" s="23">
        <f>VLOOKUP(B13,'Lagorce 2'!$B$5:$J$100,8,0)</f>
        <v>97</v>
      </c>
      <c r="K13" s="124">
        <v>81</v>
      </c>
      <c r="L13" s="16">
        <f t="shared" si="0"/>
        <v>463</v>
      </c>
      <c r="M13" s="67"/>
      <c r="N13" s="65" t="s">
        <v>55</v>
      </c>
      <c r="O13" s="83"/>
    </row>
    <row r="14" spans="1:15" ht="20.95">
      <c r="A14" s="26">
        <v>11</v>
      </c>
      <c r="B14" s="72" t="s">
        <v>97</v>
      </c>
      <c r="C14" s="5"/>
      <c r="D14" s="23">
        <v>67</v>
      </c>
      <c r="E14" s="23">
        <v>63</v>
      </c>
      <c r="F14" s="23">
        <v>67</v>
      </c>
      <c r="G14" s="23">
        <v>59</v>
      </c>
      <c r="H14" s="23">
        <f>VLOOKUP(B14,Courpiac!$B$5:$I$100,8,0)</f>
        <v>0</v>
      </c>
      <c r="I14" s="23">
        <v>59</v>
      </c>
      <c r="J14" s="23">
        <v>55</v>
      </c>
      <c r="K14" s="124">
        <v>73</v>
      </c>
      <c r="L14" s="16">
        <f t="shared" si="0"/>
        <v>443</v>
      </c>
      <c r="M14" s="67"/>
      <c r="N14" s="1"/>
      <c r="O14" s="1"/>
    </row>
    <row r="15" spans="1:15" ht="20.95">
      <c r="A15" s="26">
        <v>12</v>
      </c>
      <c r="B15" s="75" t="s">
        <v>24</v>
      </c>
      <c r="C15" s="5"/>
      <c r="D15" s="23">
        <v>85</v>
      </c>
      <c r="E15" s="23">
        <v>89</v>
      </c>
      <c r="F15" s="23">
        <f>VLOOKUP(B15,Perpezac!$B$5:$I$99,8,0)</f>
        <v>0</v>
      </c>
      <c r="G15" s="23">
        <v>85</v>
      </c>
      <c r="H15" s="23">
        <f>VLOOKUP(B15,Courpiac!$B$5:$I$100,8,0)</f>
        <v>0</v>
      </c>
      <c r="I15" s="23">
        <f>VLOOKUP(B15,Brive!$B$5:$J$100,8,0)</f>
        <v>0</v>
      </c>
      <c r="J15" s="23">
        <v>87</v>
      </c>
      <c r="K15" s="123">
        <v>91</v>
      </c>
      <c r="L15" s="16">
        <f t="shared" si="0"/>
        <v>437</v>
      </c>
      <c r="M15" s="67"/>
      <c r="N15" s="1"/>
      <c r="O15" s="1"/>
    </row>
    <row r="16" spans="1:15" ht="20.95">
      <c r="A16" s="26">
        <v>13</v>
      </c>
      <c r="B16" s="79" t="s">
        <v>57</v>
      </c>
      <c r="C16" s="5"/>
      <c r="D16" s="23">
        <v>75</v>
      </c>
      <c r="E16" s="23">
        <v>65</v>
      </c>
      <c r="F16" s="23">
        <v>73</v>
      </c>
      <c r="G16" s="23">
        <v>73</v>
      </c>
      <c r="H16" s="23">
        <f>VLOOKUP(B16,Courpiac!$B$5:$I$100,8,0)</f>
        <v>0</v>
      </c>
      <c r="I16" s="23">
        <f>VLOOKUP(B16,Brive!$B$5:$J$100,8,0)</f>
        <v>0</v>
      </c>
      <c r="J16" s="23">
        <v>69</v>
      </c>
      <c r="K16" s="123">
        <v>67</v>
      </c>
      <c r="L16" s="16">
        <f t="shared" si="0"/>
        <v>422</v>
      </c>
      <c r="M16" s="67"/>
      <c r="N16" s="1"/>
      <c r="O16" s="1"/>
    </row>
    <row r="17" spans="1:15" ht="20.95">
      <c r="A17" s="26">
        <v>14</v>
      </c>
      <c r="B17" s="78" t="s">
        <v>41</v>
      </c>
      <c r="C17" s="5"/>
      <c r="D17" s="23">
        <f>VLOOKUP(B17,Lagorce!$B$5:$J$100,8,0)</f>
        <v>0</v>
      </c>
      <c r="E17" s="23">
        <v>57</v>
      </c>
      <c r="F17" s="23">
        <v>71</v>
      </c>
      <c r="G17" s="23">
        <v>67</v>
      </c>
      <c r="H17" s="23">
        <f>VLOOKUP(B17,Courpiac!$B$5:$I$100,8,0)</f>
        <v>0</v>
      </c>
      <c r="I17" s="23">
        <v>73</v>
      </c>
      <c r="J17" s="23">
        <v>73</v>
      </c>
      <c r="K17" s="123">
        <v>59</v>
      </c>
      <c r="L17" s="16">
        <f t="shared" si="0"/>
        <v>400</v>
      </c>
      <c r="M17" s="67"/>
      <c r="N17" s="1"/>
      <c r="O17" s="1"/>
    </row>
    <row r="18" spans="1:15" ht="20.95">
      <c r="A18" s="26">
        <v>15</v>
      </c>
      <c r="B18" s="74" t="s">
        <v>96</v>
      </c>
      <c r="C18" s="5"/>
      <c r="D18" s="23">
        <v>61</v>
      </c>
      <c r="E18" s="23">
        <f>VLOOKUP(B18,Tarnos!$B$5:$I$99,8,0)</f>
        <v>0</v>
      </c>
      <c r="F18" s="23">
        <v>77</v>
      </c>
      <c r="G18" s="23">
        <v>61</v>
      </c>
      <c r="H18" s="23">
        <f>VLOOKUP(B18,Courpiac!$B$5:$I$100,8,0)</f>
        <v>0</v>
      </c>
      <c r="I18" s="23">
        <v>57</v>
      </c>
      <c r="J18" s="23">
        <v>75</v>
      </c>
      <c r="K18" s="124">
        <v>61</v>
      </c>
      <c r="L18" s="16">
        <f t="shared" si="0"/>
        <v>392</v>
      </c>
      <c r="M18" s="67"/>
      <c r="N18" s="1"/>
      <c r="O18" s="1"/>
    </row>
    <row r="19" spans="1:15" ht="20.95">
      <c r="A19" s="26">
        <v>16</v>
      </c>
      <c r="B19" s="76" t="s">
        <v>45</v>
      </c>
      <c r="C19" s="5"/>
      <c r="D19" s="23">
        <f>VLOOKUP(B19,Lagorce!$B$5:$J$100,8,0)</f>
        <v>0</v>
      </c>
      <c r="E19" s="23">
        <v>69</v>
      </c>
      <c r="F19" s="23">
        <v>63</v>
      </c>
      <c r="G19" s="23">
        <v>45</v>
      </c>
      <c r="H19" s="23">
        <f>VLOOKUP(B19,Courpiac!$B$5:$I$100,8,0)</f>
        <v>0</v>
      </c>
      <c r="I19" s="23">
        <v>67</v>
      </c>
      <c r="J19" s="23">
        <v>79</v>
      </c>
      <c r="K19" s="123">
        <v>55</v>
      </c>
      <c r="L19" s="16">
        <f t="shared" si="0"/>
        <v>378</v>
      </c>
      <c r="M19" s="67"/>
      <c r="N19" s="1"/>
      <c r="O19" s="1"/>
    </row>
    <row r="20" spans="1:15" ht="20.95">
      <c r="A20" s="26">
        <v>17</v>
      </c>
      <c r="B20" s="73" t="s">
        <v>98</v>
      </c>
      <c r="C20" s="5"/>
      <c r="D20" s="23">
        <v>69</v>
      </c>
      <c r="E20" s="23">
        <v>53</v>
      </c>
      <c r="F20" s="23">
        <f>VLOOKUP(B20,Perpezac!$B$5:$I$99,8,0)</f>
        <v>0</v>
      </c>
      <c r="G20" s="23">
        <v>43</v>
      </c>
      <c r="H20" s="23">
        <f>VLOOKUP(B20,Courpiac!$B$5:$I$100,8,0)</f>
        <v>0</v>
      </c>
      <c r="I20" s="23">
        <v>77</v>
      </c>
      <c r="J20" s="23">
        <v>63</v>
      </c>
      <c r="K20" s="124">
        <v>65</v>
      </c>
      <c r="L20" s="16">
        <f t="shared" si="0"/>
        <v>370</v>
      </c>
      <c r="M20" s="67"/>
      <c r="N20" s="1"/>
      <c r="O20" s="1"/>
    </row>
    <row r="21" spans="1:15" ht="20.95">
      <c r="A21" s="26">
        <v>18</v>
      </c>
      <c r="B21" s="75" t="s">
        <v>29</v>
      </c>
      <c r="C21" s="5"/>
      <c r="D21" s="23">
        <v>94</v>
      </c>
      <c r="E21" s="23">
        <v>91</v>
      </c>
      <c r="F21" s="23">
        <f>VLOOKUP(B21,Perpezac!$B$5:$I$99,8,0)</f>
        <v>0</v>
      </c>
      <c r="G21" s="23">
        <v>79</v>
      </c>
      <c r="H21" s="23">
        <f>VLOOKUP(B21,Courpiac!$B$5:$I$100,8,0)</f>
        <v>0</v>
      </c>
      <c r="I21" s="23">
        <f>VLOOKUP(B21,Brive!$B$5:$J$100,8,0)</f>
        <v>94</v>
      </c>
      <c r="J21" s="23">
        <f>VLOOKUP(B21,'Lagorce 2'!$B$5:$J$100,8,0)</f>
        <v>0</v>
      </c>
      <c r="K21" s="123">
        <v>0</v>
      </c>
      <c r="L21" s="16">
        <f t="shared" si="0"/>
        <v>358</v>
      </c>
      <c r="M21" s="67"/>
      <c r="N21" s="1"/>
      <c r="O21" s="1"/>
    </row>
    <row r="22" spans="1:15" ht="20.95">
      <c r="A22" s="26">
        <v>19</v>
      </c>
      <c r="B22" s="76" t="s">
        <v>44</v>
      </c>
      <c r="C22" s="5"/>
      <c r="D22" s="23">
        <v>65</v>
      </c>
      <c r="E22" s="23">
        <v>67</v>
      </c>
      <c r="F22" s="23">
        <v>79</v>
      </c>
      <c r="G22" s="23">
        <f>VLOOKUP(B22,Coutras!$B$5:$I$100,8,0)</f>
        <v>0</v>
      </c>
      <c r="H22" s="23">
        <f>VLOOKUP(B22,Courpiac!$B$5:$I$100,8,0)</f>
        <v>0</v>
      </c>
      <c r="I22" s="23">
        <f>VLOOKUP(B22,Brive!$B$5:$J$100,8,0)</f>
        <v>0</v>
      </c>
      <c r="J22" s="23">
        <v>57</v>
      </c>
      <c r="K22" s="124">
        <v>49</v>
      </c>
      <c r="L22" s="16">
        <f t="shared" si="0"/>
        <v>317</v>
      </c>
      <c r="M22" s="67"/>
      <c r="N22" s="1"/>
      <c r="O22" s="1"/>
    </row>
    <row r="23" spans="1:15" ht="20.95">
      <c r="A23" s="26">
        <v>20</v>
      </c>
      <c r="B23" s="80" t="s">
        <v>19</v>
      </c>
      <c r="C23" s="5"/>
      <c r="D23" s="23">
        <v>59</v>
      </c>
      <c r="E23" s="23">
        <f>VLOOKUP(B23,Tarnos!$B$5:$I$99,8,0)</f>
        <v>0</v>
      </c>
      <c r="F23" s="23">
        <v>49</v>
      </c>
      <c r="G23" s="23">
        <v>51</v>
      </c>
      <c r="H23" s="23">
        <f>VLOOKUP(B23,Courpiac!$B$5:$I$100,8,0)</f>
        <v>0</v>
      </c>
      <c r="I23" s="23">
        <v>55</v>
      </c>
      <c r="J23" s="23">
        <v>53</v>
      </c>
      <c r="K23" s="124">
        <v>41</v>
      </c>
      <c r="L23" s="16">
        <f t="shared" si="0"/>
        <v>308</v>
      </c>
      <c r="M23" s="67"/>
      <c r="N23" s="1"/>
      <c r="O23" s="1"/>
    </row>
    <row r="24" spans="1:15" ht="20.95">
      <c r="A24" s="26">
        <v>21</v>
      </c>
      <c r="B24" s="75" t="s">
        <v>80</v>
      </c>
      <c r="C24" s="5"/>
      <c r="D24" s="23">
        <v>79</v>
      </c>
      <c r="E24" s="23">
        <v>59</v>
      </c>
      <c r="F24" s="23">
        <f>VLOOKUP(B24,Perpezac!$B$5:$I$99,8,0)</f>
        <v>0</v>
      </c>
      <c r="G24" s="23">
        <f>VLOOKUP(B24,Coutras!$B$5:$I$100,8,0)</f>
        <v>0</v>
      </c>
      <c r="H24" s="23">
        <f>VLOOKUP(B24,Courpiac!$B$5:$I$100,8,0)</f>
        <v>0</v>
      </c>
      <c r="I24" s="23">
        <f>VLOOKUP(B24,Brive!$B$5:$J$100,8,0)</f>
        <v>0</v>
      </c>
      <c r="J24" s="23">
        <v>67</v>
      </c>
      <c r="K24" s="124">
        <v>85</v>
      </c>
      <c r="L24" s="16">
        <f t="shared" si="0"/>
        <v>290</v>
      </c>
      <c r="M24" s="67"/>
      <c r="N24" s="1"/>
      <c r="O24" s="1"/>
    </row>
    <row r="25" spans="1:15" ht="20.95">
      <c r="A25" s="26">
        <v>22</v>
      </c>
      <c r="B25" s="76" t="s">
        <v>40</v>
      </c>
      <c r="C25" s="5"/>
      <c r="D25" s="23">
        <f>VLOOKUP(B25,Lagorce!$B$5:$J$100,8,0)</f>
        <v>0</v>
      </c>
      <c r="E25" s="23">
        <v>51</v>
      </c>
      <c r="F25" s="23">
        <v>61</v>
      </c>
      <c r="G25" s="23">
        <v>57</v>
      </c>
      <c r="H25" s="23">
        <f>VLOOKUP(B25,Courpiac!$B$5:$I$100,8,0)</f>
        <v>0</v>
      </c>
      <c r="I25" s="23">
        <v>69</v>
      </c>
      <c r="J25" s="23">
        <f>VLOOKUP(B25,'Lagorce 2'!$B$5:$J$100,8,0)</f>
        <v>0</v>
      </c>
      <c r="K25" s="123">
        <v>47</v>
      </c>
      <c r="L25" s="16">
        <f t="shared" si="0"/>
        <v>285</v>
      </c>
      <c r="M25" s="67"/>
      <c r="N25" s="1"/>
      <c r="O25" s="1"/>
    </row>
    <row r="26" spans="1:15" ht="20.95">
      <c r="A26" s="26">
        <v>23</v>
      </c>
      <c r="B26" s="80" t="s">
        <v>32</v>
      </c>
      <c r="C26" s="5"/>
      <c r="D26" s="23">
        <v>41</v>
      </c>
      <c r="E26" s="23">
        <f>VLOOKUP(B26,Tarnos!$B$5:$J$99,8,0)</f>
        <v>0</v>
      </c>
      <c r="F26" s="23">
        <v>47</v>
      </c>
      <c r="G26" s="23">
        <v>55</v>
      </c>
      <c r="H26" s="23">
        <f>VLOOKUP(B26,Courpiac!$B$5:$I$100,8,0)</f>
        <v>0</v>
      </c>
      <c r="I26" s="23">
        <v>53</v>
      </c>
      <c r="J26" s="23">
        <v>49</v>
      </c>
      <c r="K26" s="123">
        <v>39</v>
      </c>
      <c r="L26" s="16">
        <f t="shared" si="0"/>
        <v>284</v>
      </c>
      <c r="M26" s="67"/>
      <c r="N26" s="1"/>
      <c r="O26" s="1"/>
    </row>
    <row r="27" spans="1:15" ht="20.95">
      <c r="A27" s="26">
        <v>24</v>
      </c>
      <c r="B27" s="78" t="s">
        <v>47</v>
      </c>
      <c r="C27" s="5"/>
      <c r="D27" s="23">
        <v>71</v>
      </c>
      <c r="E27" s="23">
        <f>VLOOKUP(B27,Tarnos!$B$5:$I$99,8,0)</f>
        <v>0</v>
      </c>
      <c r="F27" s="23">
        <v>69</v>
      </c>
      <c r="G27" s="23">
        <f>VLOOKUP(B27,Coutras!$B$5:$I$100,8,0)</f>
        <v>0</v>
      </c>
      <c r="H27" s="23">
        <f>VLOOKUP(B27,Courpiac!$B$5:$I$100,8,0)</f>
        <v>0</v>
      </c>
      <c r="I27" s="23">
        <v>79</v>
      </c>
      <c r="J27" s="23">
        <f>VLOOKUP(B27,'Lagorce 2'!$B$5:$J$100,8,0)</f>
        <v>0</v>
      </c>
      <c r="K27" s="123">
        <v>63</v>
      </c>
      <c r="L27" s="16">
        <f t="shared" si="0"/>
        <v>282</v>
      </c>
      <c r="M27" s="67"/>
      <c r="N27" s="1"/>
      <c r="O27" s="1"/>
    </row>
    <row r="28" spans="1:15" ht="20.95">
      <c r="A28" s="26">
        <v>25</v>
      </c>
      <c r="B28" s="78" t="s">
        <v>25</v>
      </c>
      <c r="C28" s="4"/>
      <c r="D28" s="23">
        <f>VLOOKUP(B28,Lagorce!$B$5:$J$100,8,0)</f>
        <v>0</v>
      </c>
      <c r="E28" s="23">
        <v>45</v>
      </c>
      <c r="F28" s="23">
        <v>53</v>
      </c>
      <c r="G28" s="23">
        <v>49</v>
      </c>
      <c r="H28" s="23">
        <f>VLOOKUP(B28,Courpiac!$B$5:$I$100,8,0)</f>
        <v>0</v>
      </c>
      <c r="I28" s="23">
        <v>65</v>
      </c>
      <c r="J28" s="23">
        <f>VLOOKUP(B28,'Lagorce 2'!$B$5:$J$100,8,0)</f>
        <v>0</v>
      </c>
      <c r="K28" s="123">
        <v>43</v>
      </c>
      <c r="L28" s="16">
        <f t="shared" si="0"/>
        <v>255</v>
      </c>
      <c r="M28" s="67"/>
      <c r="N28" s="1"/>
      <c r="O28" s="1"/>
    </row>
    <row r="29" spans="1:15" ht="20.95">
      <c r="A29" s="26">
        <v>26</v>
      </c>
      <c r="B29" s="81" t="s">
        <v>73</v>
      </c>
      <c r="C29" s="4"/>
      <c r="D29" s="23">
        <f>VLOOKUP(B29,Lagorce!$B$5:$J$100,8,0)</f>
        <v>0</v>
      </c>
      <c r="E29" s="23">
        <v>41</v>
      </c>
      <c r="F29" s="23">
        <v>45</v>
      </c>
      <c r="G29" s="23">
        <v>31</v>
      </c>
      <c r="H29" s="23">
        <f>VLOOKUP(B29,Courpiac!$B$5:$I$100,8,0)</f>
        <v>0</v>
      </c>
      <c r="I29" s="23">
        <v>51</v>
      </c>
      <c r="J29" s="23">
        <v>47</v>
      </c>
      <c r="K29" s="124">
        <v>37</v>
      </c>
      <c r="L29" s="16">
        <f t="shared" si="0"/>
        <v>252</v>
      </c>
      <c r="M29" s="67"/>
      <c r="N29" s="1"/>
      <c r="O29" s="1"/>
    </row>
    <row r="30" spans="1:15" ht="20.95">
      <c r="A30" s="26">
        <v>27</v>
      </c>
      <c r="B30" s="121" t="s">
        <v>38</v>
      </c>
      <c r="C30" s="5"/>
      <c r="D30" s="23">
        <v>83</v>
      </c>
      <c r="E30" s="23">
        <f>VLOOKUP(B30,Tarnos!$B$5:$I$99,8,0)</f>
        <v>0</v>
      </c>
      <c r="F30" s="23">
        <f>VLOOKUP(B30,Perpezac!$B$5:$I$99,8,0)</f>
        <v>0</v>
      </c>
      <c r="G30" s="23">
        <f>VLOOKUP(B30,Coutras!$B$5:$I$100,8,0)</f>
        <v>0</v>
      </c>
      <c r="H30" s="23">
        <f>VLOOKUP(B30,Courpiac!$B$5:$I$100,8,0)</f>
        <v>0</v>
      </c>
      <c r="I30" s="23">
        <f>VLOOKUP(B30,Brive!$B$5:$J$100,8,0)</f>
        <v>0</v>
      </c>
      <c r="J30" s="23">
        <v>65</v>
      </c>
      <c r="K30" s="124">
        <v>89</v>
      </c>
      <c r="L30" s="16">
        <f t="shared" si="0"/>
        <v>237</v>
      </c>
      <c r="M30" s="67"/>
      <c r="N30" s="1"/>
      <c r="O30" s="1"/>
    </row>
    <row r="31" spans="1:15" ht="20.95">
      <c r="A31" s="26">
        <v>28</v>
      </c>
      <c r="B31" s="97" t="s">
        <v>27</v>
      </c>
      <c r="C31" s="98">
        <v>1993</v>
      </c>
      <c r="D31" s="23">
        <v>51</v>
      </c>
      <c r="E31" s="23">
        <v>43</v>
      </c>
      <c r="F31" s="23">
        <v>51</v>
      </c>
      <c r="G31" s="23">
        <v>41</v>
      </c>
      <c r="H31" s="23">
        <f>VLOOKUP(B31,Courpiac!$B$5:$I$100,8,0)</f>
        <v>0</v>
      </c>
      <c r="I31" s="23">
        <f>VLOOKUP(B31,Brive!$B$5:$J$100,8,0)</f>
        <v>0</v>
      </c>
      <c r="J31" s="23">
        <f>VLOOKUP(B31,'Lagorce 2'!$B$5:$J$100,8,0)</f>
        <v>0</v>
      </c>
      <c r="K31" s="124">
        <v>45</v>
      </c>
      <c r="L31" s="16">
        <f t="shared" si="0"/>
        <v>231</v>
      </c>
      <c r="M31" s="67"/>
      <c r="N31" s="1"/>
      <c r="O31" s="1"/>
    </row>
    <row r="32" spans="1:15" ht="20.95">
      <c r="A32" s="26">
        <v>29</v>
      </c>
      <c r="B32" s="129" t="s">
        <v>101</v>
      </c>
      <c r="C32" s="5"/>
      <c r="D32" s="23">
        <v>73</v>
      </c>
      <c r="E32" s="23">
        <v>75</v>
      </c>
      <c r="F32" s="23">
        <f>VLOOKUP(B32,Perpezac!$B$5:$I$99,8,0)</f>
        <v>0</v>
      </c>
      <c r="G32" s="23">
        <f>VLOOKUP(B32,Coutras!$B$5:$I$100,8,0)</f>
        <v>0</v>
      </c>
      <c r="H32" s="23">
        <f>VLOOKUP(B32,Courpiac!$B$5:$I$100,8,0)</f>
        <v>0</v>
      </c>
      <c r="I32" s="23">
        <f>VLOOKUP(B32,Brive!$B$5:$J$100,8,0)</f>
        <v>0</v>
      </c>
      <c r="J32" s="23">
        <f>VLOOKUP(B32,'Lagorce 2'!$B$5:$J$100,8,0)</f>
        <v>0</v>
      </c>
      <c r="K32" s="124">
        <v>57</v>
      </c>
      <c r="L32" s="16">
        <f t="shared" si="0"/>
        <v>205</v>
      </c>
      <c r="M32" s="67"/>
      <c r="N32" s="1"/>
      <c r="O32" s="1"/>
    </row>
    <row r="33" spans="1:15" ht="20.95">
      <c r="A33" s="26">
        <v>30</v>
      </c>
      <c r="B33" s="77" t="s">
        <v>36</v>
      </c>
      <c r="C33" s="5"/>
      <c r="D33" s="23">
        <v>55</v>
      </c>
      <c r="E33" s="23">
        <f>VLOOKUP(B33,Tarnos!$B$5:$I$99,8,0)</f>
        <v>0</v>
      </c>
      <c r="F33" s="23">
        <f>VLOOKUP(B33,Perpezac!$B$5:$I$99,8,0)</f>
        <v>0</v>
      </c>
      <c r="G33" s="23">
        <f>VLOOKUP(B33,Coutras!$B$5:$I$100,8,0)</f>
        <v>0</v>
      </c>
      <c r="H33" s="23">
        <f>VLOOKUP(B33,Courpiac!$B$5:$I$100,8,0)</f>
        <v>0</v>
      </c>
      <c r="I33" s="23">
        <v>81</v>
      </c>
      <c r="J33" s="23">
        <f>VLOOKUP(B33,'Lagorce 2'!$B$5:$J$100,8,0)</f>
        <v>0</v>
      </c>
      <c r="K33" s="123">
        <v>51</v>
      </c>
      <c r="L33" s="16">
        <f t="shared" si="0"/>
        <v>187</v>
      </c>
      <c r="M33" s="67"/>
      <c r="N33" s="1"/>
      <c r="O33" s="1"/>
    </row>
    <row r="34" spans="1:15" ht="20.95">
      <c r="A34" s="26">
        <v>31</v>
      </c>
      <c r="B34" s="75" t="s">
        <v>77</v>
      </c>
      <c r="C34" s="5"/>
      <c r="D34" s="23">
        <v>57</v>
      </c>
      <c r="E34" s="23">
        <f>VLOOKUP(B34,Tarnos!$B$5:$I$99,8,0)</f>
        <v>0</v>
      </c>
      <c r="F34" s="23">
        <f>VLOOKUP(B34,Perpezac!$B$5:$I$99,8,0)</f>
        <v>0</v>
      </c>
      <c r="G34" s="23">
        <v>63</v>
      </c>
      <c r="H34" s="23">
        <f>VLOOKUP(B34,Courpiac!$B$5:$I$100,8,0)</f>
        <v>0</v>
      </c>
      <c r="I34" s="23">
        <f>VLOOKUP(B34,Brive!$B$5:$J$100,8,0)</f>
        <v>0</v>
      </c>
      <c r="J34" s="23">
        <v>61</v>
      </c>
      <c r="K34" s="123">
        <v>0</v>
      </c>
      <c r="L34" s="16">
        <f t="shared" si="0"/>
        <v>181</v>
      </c>
      <c r="M34" s="67"/>
      <c r="N34" s="1"/>
      <c r="O34" s="1"/>
    </row>
    <row r="35" spans="1:15" ht="20.95">
      <c r="A35" s="26">
        <v>32</v>
      </c>
      <c r="B35" s="76" t="s">
        <v>28</v>
      </c>
      <c r="C35" s="98">
        <v>1998</v>
      </c>
      <c r="D35" s="23">
        <v>49</v>
      </c>
      <c r="E35" s="23">
        <v>61</v>
      </c>
      <c r="F35" s="23">
        <v>59</v>
      </c>
      <c r="G35" s="23">
        <f>VLOOKUP(B35,Coutras!$B$5:$I$100,8,0)</f>
        <v>0</v>
      </c>
      <c r="H35" s="23">
        <f>VLOOKUP(B35,Courpiac!$B$5:$I$100,8,0)</f>
        <v>0</v>
      </c>
      <c r="I35" s="23">
        <f>VLOOKUP(B35,Brive!$B$5:$J$100,8,0)</f>
        <v>0</v>
      </c>
      <c r="J35" s="23">
        <f>VLOOKUP(B35,'Lagorce 2'!$B$5:$J$100,8,0)</f>
        <v>0</v>
      </c>
      <c r="K35" s="123">
        <v>0</v>
      </c>
      <c r="L35" s="16">
        <f t="shared" si="0"/>
        <v>169</v>
      </c>
      <c r="M35" s="67"/>
      <c r="N35" s="1"/>
      <c r="O35" s="1"/>
    </row>
    <row r="36" spans="1:15" ht="20.95">
      <c r="A36" s="26">
        <v>33</v>
      </c>
      <c r="B36" s="73" t="s">
        <v>113</v>
      </c>
      <c r="C36" s="5"/>
      <c r="D36" s="23">
        <f>VLOOKUP(B36,Lagorce!$B$5:$J$100,8,0)</f>
        <v>0</v>
      </c>
      <c r="E36" s="23">
        <f>VLOOKUP(B36,Tarnos!$B$5:$I$99,8,0)</f>
        <v>0</v>
      </c>
      <c r="F36" s="23">
        <f>VLOOKUP(B36,Perpezac!$B$5:$I$99,8,0)</f>
        <v>0</v>
      </c>
      <c r="G36" s="23">
        <v>83</v>
      </c>
      <c r="H36" s="23">
        <f>VLOOKUP(B36,Courpiac!$B$5:$I$100,8,0)</f>
        <v>0</v>
      </c>
      <c r="I36" s="23">
        <f>VLOOKUP(B36,Brive!$B$5:$J$100,8,0)</f>
        <v>0</v>
      </c>
      <c r="J36" s="23">
        <v>77</v>
      </c>
      <c r="K36" s="123">
        <v>0</v>
      </c>
      <c r="L36" s="16">
        <f t="shared" ref="L36:L67" si="1">SUM(D36:K36)</f>
        <v>160</v>
      </c>
      <c r="M36" s="67"/>
      <c r="N36" s="17"/>
      <c r="O36" s="1"/>
    </row>
    <row r="37" spans="1:15" ht="20.95">
      <c r="A37" s="26">
        <v>34</v>
      </c>
      <c r="B37" s="74" t="s">
        <v>74</v>
      </c>
      <c r="C37" s="4"/>
      <c r="D37" s="23">
        <v>45</v>
      </c>
      <c r="E37" s="23">
        <f>VLOOKUP(B37,Tarnos!$B$5:$I$99,8,0)</f>
        <v>0</v>
      </c>
      <c r="F37" s="23">
        <v>55</v>
      </c>
      <c r="G37" s="23">
        <v>47</v>
      </c>
      <c r="H37" s="23">
        <f>VLOOKUP(B37,Courpiac!$B$5:$I$100,8,0)</f>
        <v>0</v>
      </c>
      <c r="I37" s="23">
        <f>VLOOKUP(B37,Brive!$B$5:$J$100,8,0)</f>
        <v>0</v>
      </c>
      <c r="J37" s="23">
        <f>VLOOKUP(B37,'Lagorce 2'!$B$5:$J$100,8,0)</f>
        <v>0</v>
      </c>
      <c r="K37" s="123">
        <v>0</v>
      </c>
      <c r="L37" s="16">
        <f t="shared" si="1"/>
        <v>147</v>
      </c>
      <c r="M37" s="67"/>
      <c r="N37" s="1"/>
      <c r="O37" s="1"/>
    </row>
    <row r="38" spans="1:15" ht="20.95">
      <c r="A38" s="26">
        <v>35</v>
      </c>
      <c r="B38" s="78" t="s">
        <v>106</v>
      </c>
      <c r="C38" s="5"/>
      <c r="D38" s="23">
        <f>VLOOKUP(B38,Lagorce!$B$5:$J$100,8,0)</f>
        <v>0</v>
      </c>
      <c r="E38" s="23">
        <f>VLOOKUP(B38,Tarnos!$B$5:$I$99,8,0)</f>
        <v>0</v>
      </c>
      <c r="F38" s="23">
        <v>65</v>
      </c>
      <c r="G38" s="23">
        <f>VLOOKUP(B38,Coutras!$B$5:$I$100,8,0)</f>
        <v>0</v>
      </c>
      <c r="H38" s="23">
        <f>VLOOKUP(B38,Courpiac!$B$5:$I$100,8,0)</f>
        <v>0</v>
      </c>
      <c r="I38" s="23">
        <v>71</v>
      </c>
      <c r="J38" s="23">
        <f>VLOOKUP(B38,'Lagorce 2'!$B$5:$J$100,8,0)</f>
        <v>0</v>
      </c>
      <c r="K38" s="123">
        <v>0</v>
      </c>
      <c r="L38" s="16">
        <f t="shared" si="1"/>
        <v>136</v>
      </c>
      <c r="M38" s="67"/>
      <c r="N38" s="1"/>
      <c r="O38" s="1"/>
    </row>
    <row r="39" spans="1:15" ht="20.95">
      <c r="A39" s="26">
        <v>36</v>
      </c>
      <c r="B39" s="79" t="s">
        <v>21</v>
      </c>
      <c r="C39" s="5"/>
      <c r="D39" s="23">
        <v>47</v>
      </c>
      <c r="E39" s="23">
        <v>49</v>
      </c>
      <c r="F39" s="23">
        <f>VLOOKUP(B39,Perpezac!$B$5:$I$99,8,0)</f>
        <v>0</v>
      </c>
      <c r="G39" s="23">
        <v>39</v>
      </c>
      <c r="H39" s="23">
        <f>VLOOKUP(B39,Courpiac!$B$5:$I$100,8,0)</f>
        <v>0</v>
      </c>
      <c r="I39" s="23">
        <f>VLOOKUP(B39,Brive!$B$5:$J$100,8,0)</f>
        <v>0</v>
      </c>
      <c r="J39" s="23">
        <f>VLOOKUP(B39,'Lagorce 2'!$B$5:$J$100,8,0)</f>
        <v>0</v>
      </c>
      <c r="K39" s="123">
        <v>0</v>
      </c>
      <c r="L39" s="16">
        <f t="shared" si="1"/>
        <v>135</v>
      </c>
      <c r="M39" s="67"/>
      <c r="N39" s="1"/>
      <c r="O39" s="1"/>
    </row>
    <row r="40" spans="1:15" ht="20.95">
      <c r="A40" s="26">
        <v>37</v>
      </c>
      <c r="B40" s="72" t="s">
        <v>34</v>
      </c>
      <c r="C40" s="5"/>
      <c r="D40" s="23">
        <f>VLOOKUP(B40,Lagorce!$B$5:$J$100,8,0)</f>
        <v>0</v>
      </c>
      <c r="E40" s="23">
        <f>VLOOKUP(B40,Tarnos!$B$5:$I$99,8,0)</f>
        <v>0</v>
      </c>
      <c r="F40" s="23">
        <f>VLOOKUP(B40,Perpezac!$B$5:$I$99,8,0)</f>
        <v>0</v>
      </c>
      <c r="G40" s="23">
        <v>65</v>
      </c>
      <c r="H40" s="23">
        <f>VLOOKUP(B40,Courpiac!$B$5:$I$100,8,0)</f>
        <v>0</v>
      </c>
      <c r="I40" s="23">
        <v>61</v>
      </c>
      <c r="J40" s="23">
        <f>VLOOKUP(B40,'Lagorce 2'!$B$5:$J$100,8,0)</f>
        <v>0</v>
      </c>
      <c r="K40" s="123">
        <v>0</v>
      </c>
      <c r="L40" s="16">
        <f t="shared" si="1"/>
        <v>126</v>
      </c>
      <c r="M40" s="67"/>
      <c r="N40" s="1"/>
      <c r="O40" s="1"/>
    </row>
    <row r="41" spans="1:15" ht="20.95">
      <c r="A41" s="26">
        <v>38</v>
      </c>
      <c r="B41" s="73" t="s">
        <v>100</v>
      </c>
      <c r="C41" s="5"/>
      <c r="D41" s="23">
        <v>63</v>
      </c>
      <c r="E41" s="23">
        <v>55</v>
      </c>
      <c r="F41" s="23">
        <f>VLOOKUP(B41,Perpezac!$B$5:$I$99,8,0)</f>
        <v>0</v>
      </c>
      <c r="G41" s="23">
        <f>VLOOKUP(B41,Coutras!$B$5:$I$100,8,0)</f>
        <v>0</v>
      </c>
      <c r="H41" s="23">
        <f>VLOOKUP(B41,Courpiac!$B$5:$I$100,8,0)</f>
        <v>0</v>
      </c>
      <c r="I41" s="23">
        <f>VLOOKUP(B41,Brive!$B$5:$J$100,8,0)</f>
        <v>0</v>
      </c>
      <c r="J41" s="23">
        <f>VLOOKUP(B41,'Lagorce 2'!$B$5:$J$100,8,0)</f>
        <v>0</v>
      </c>
      <c r="K41" s="123">
        <v>0</v>
      </c>
      <c r="L41" s="16">
        <f t="shared" si="1"/>
        <v>118</v>
      </c>
      <c r="M41" s="67"/>
      <c r="N41" s="1"/>
      <c r="O41" s="1"/>
    </row>
    <row r="42" spans="1:15" ht="20.95">
      <c r="A42" s="26">
        <v>39</v>
      </c>
      <c r="B42" s="72" t="s">
        <v>46</v>
      </c>
      <c r="C42" s="5"/>
      <c r="D42" s="23">
        <f>VLOOKUP(B42,Lagorce!$B$5:$J$100,8,0)</f>
        <v>0</v>
      </c>
      <c r="E42" s="23">
        <f>VLOOKUP(B42,Tarnos!$B$5:$I$99,8,0)</f>
        <v>0</v>
      </c>
      <c r="F42" s="23">
        <f>VLOOKUP(B42,Perpezac!$B$5:$I$99,8,0)</f>
        <v>0</v>
      </c>
      <c r="G42" s="23">
        <f>VLOOKUP(B42,Coutras!$B$5:$I$100,8,0)</f>
        <v>0</v>
      </c>
      <c r="H42" s="23">
        <f>VLOOKUP(B42,Courpiac!$B$5:$I$100,8,0)</f>
        <v>0</v>
      </c>
      <c r="I42" s="23">
        <f>VLOOKUP(B42,Brive!$B$5:$J$100,8,0)</f>
        <v>97</v>
      </c>
      <c r="J42" s="23">
        <f>VLOOKUP(B42,'Lagorce 2'!$B$5:$J$100,8,0)</f>
        <v>0</v>
      </c>
      <c r="K42" s="124">
        <v>0</v>
      </c>
      <c r="L42" s="16">
        <f t="shared" si="1"/>
        <v>97</v>
      </c>
      <c r="M42" s="67"/>
      <c r="N42" s="1"/>
      <c r="O42" s="1"/>
    </row>
    <row r="43" spans="1:15" ht="20.95">
      <c r="A43" s="26">
        <v>40</v>
      </c>
      <c r="B43" s="89" t="s">
        <v>126</v>
      </c>
      <c r="C43" s="5"/>
      <c r="D43" s="23">
        <f>VLOOKUP(B43,Lagorce!$B$5:$J$100,8,0)</f>
        <v>0</v>
      </c>
      <c r="E43" s="23">
        <f>VLOOKUP(B43,Tarnos!$B$5:$I$99,8,0)</f>
        <v>0</v>
      </c>
      <c r="F43" s="23">
        <f>VLOOKUP(B43,Perpezac!$B$5:$I$99,8,0)</f>
        <v>0</v>
      </c>
      <c r="G43" s="23">
        <v>94</v>
      </c>
      <c r="H43" s="23">
        <f>VLOOKUP(B43,Courpiac!$B$5:$I$100,8,0)</f>
        <v>0</v>
      </c>
      <c r="I43" s="23">
        <f>VLOOKUP(B43,Brive!$B$5:$J$100,8,0)</f>
        <v>0</v>
      </c>
      <c r="J43" s="23">
        <f>VLOOKUP(B43,'Lagorce 2'!$B$5:$J$100,8,0)</f>
        <v>0</v>
      </c>
      <c r="K43" s="123">
        <v>0</v>
      </c>
      <c r="L43" s="16">
        <f t="shared" si="1"/>
        <v>94</v>
      </c>
      <c r="M43" s="67"/>
      <c r="N43" s="1"/>
      <c r="O43" s="1"/>
    </row>
    <row r="44" spans="1:15" ht="20.95">
      <c r="A44" s="26">
        <v>41</v>
      </c>
      <c r="B44" s="72" t="s">
        <v>78</v>
      </c>
      <c r="C44" s="5"/>
      <c r="D44" s="23">
        <v>39</v>
      </c>
      <c r="E44" s="23">
        <f>VLOOKUP(B44,Tarnos!$B$5:$I$99,8,0)</f>
        <v>0</v>
      </c>
      <c r="F44" s="23">
        <f>VLOOKUP(B44,Perpezac!$B$5:$I$99,8,0)</f>
        <v>0</v>
      </c>
      <c r="G44" s="23">
        <f>VLOOKUP(B44,Coutras!$B$5:$I$100,8,0)</f>
        <v>0</v>
      </c>
      <c r="H44" s="23">
        <f>VLOOKUP(B44,Courpiac!$B$5:$I$100,8,0)</f>
        <v>0</v>
      </c>
      <c r="I44" s="23">
        <f>VLOOKUP(B44,Brive!$B$5:$J$100,8,0)</f>
        <v>0</v>
      </c>
      <c r="J44" s="23">
        <v>51</v>
      </c>
      <c r="K44" s="123">
        <v>0</v>
      </c>
      <c r="L44" s="16">
        <f t="shared" si="1"/>
        <v>90</v>
      </c>
      <c r="M44" s="67"/>
      <c r="N44" s="1"/>
      <c r="O44" s="1"/>
    </row>
    <row r="45" spans="1:15" ht="20.95">
      <c r="A45" s="26">
        <v>42</v>
      </c>
      <c r="B45" s="75" t="s">
        <v>65</v>
      </c>
      <c r="C45" s="4"/>
      <c r="D45" s="23">
        <v>53</v>
      </c>
      <c r="E45" s="23">
        <f>VLOOKUP(B45,Tarnos!$B$5:$I$99,8,0)</f>
        <v>0</v>
      </c>
      <c r="F45" s="23">
        <f>VLOOKUP(B45,Perpezac!$B$5:$I$99,8,0)</f>
        <v>0</v>
      </c>
      <c r="G45" s="23">
        <v>35</v>
      </c>
      <c r="H45" s="23">
        <f>VLOOKUP(B45,Courpiac!$B$5:$I$100,8,0)</f>
        <v>0</v>
      </c>
      <c r="I45" s="23">
        <f>VLOOKUP(B45,Brive!$B$5:$J$100,8,0)</f>
        <v>0</v>
      </c>
      <c r="J45" s="23">
        <f>VLOOKUP(B45,'Lagorce 2'!$B$5:$J$100,8,0)</f>
        <v>0</v>
      </c>
      <c r="K45" s="123">
        <v>0</v>
      </c>
      <c r="L45" s="16">
        <f t="shared" si="1"/>
        <v>88</v>
      </c>
      <c r="M45" s="67"/>
      <c r="N45" s="1"/>
      <c r="O45" s="1"/>
    </row>
    <row r="46" spans="1:15" ht="20.95">
      <c r="A46" s="26">
        <v>43</v>
      </c>
      <c r="B46" s="74" t="s">
        <v>81</v>
      </c>
      <c r="C46" s="5"/>
      <c r="D46" s="23">
        <v>43</v>
      </c>
      <c r="E46" s="23">
        <f>VLOOKUP(B46,Tarnos!$B$5:$I$99,8,0)</f>
        <v>0</v>
      </c>
      <c r="F46" s="23">
        <v>43</v>
      </c>
      <c r="G46" s="23">
        <f>VLOOKUP(B46,Coutras!$B$5:$I$100,8,0)</f>
        <v>0</v>
      </c>
      <c r="H46" s="23">
        <f>VLOOKUP(B46,Courpiac!$B$5:$I$100,8,0)</f>
        <v>0</v>
      </c>
      <c r="I46" s="23">
        <f>VLOOKUP(B46,Brive!$B$5:$J$100,8,0)</f>
        <v>0</v>
      </c>
      <c r="J46" s="23">
        <f>VLOOKUP(B46,'Lagorce 2'!$B$5:$J$100,8,0)</f>
        <v>0</v>
      </c>
      <c r="K46" s="123">
        <v>0</v>
      </c>
      <c r="L46" s="16">
        <f t="shared" si="1"/>
        <v>86</v>
      </c>
      <c r="M46" s="67"/>
      <c r="N46" s="1"/>
      <c r="O46" s="1"/>
    </row>
    <row r="47" spans="1:15" ht="20.95">
      <c r="A47" s="26">
        <v>44</v>
      </c>
      <c r="B47" s="75" t="s">
        <v>59</v>
      </c>
      <c r="C47" s="5"/>
      <c r="D47" s="23">
        <f>VLOOKUP(B47,Lagorce!$B$5:$J$100,8,0)</f>
        <v>0</v>
      </c>
      <c r="E47" s="23">
        <v>85</v>
      </c>
      <c r="F47" s="23">
        <f>VLOOKUP(B47,Perpezac!$B$5:$I$99,8,0)</f>
        <v>0</v>
      </c>
      <c r="G47" s="23">
        <f>VLOOKUP(B47,Coutras!$B$5:$I$100,8,0)</f>
        <v>0</v>
      </c>
      <c r="H47" s="23">
        <f>VLOOKUP(B47,Courpiac!$B$5:$I$100,8,0)</f>
        <v>0</v>
      </c>
      <c r="I47" s="23">
        <f>VLOOKUP(B47,Brive!$B$5:$J$100,8,0)</f>
        <v>0</v>
      </c>
      <c r="J47" s="23">
        <f>VLOOKUP(B47,'Lagorce 2'!$B$5:$J$100,8,0)</f>
        <v>0</v>
      </c>
      <c r="K47" s="123">
        <v>0</v>
      </c>
      <c r="L47" s="16">
        <f t="shared" si="1"/>
        <v>85</v>
      </c>
      <c r="M47" s="67"/>
      <c r="N47" s="1"/>
      <c r="O47" s="1"/>
    </row>
    <row r="48" spans="1:15" ht="20.95">
      <c r="A48" s="26">
        <v>45</v>
      </c>
      <c r="B48" s="118" t="s">
        <v>127</v>
      </c>
      <c r="C48" s="4"/>
      <c r="D48" s="23">
        <f>VLOOKUP(B48,Lagorce!$B$5:$I$99,8,0)</f>
        <v>0</v>
      </c>
      <c r="E48" s="23">
        <f>VLOOKUP(B48,Tarnos!$B$5:$I$99,8,0)</f>
        <v>0</v>
      </c>
      <c r="F48" s="23">
        <f>VLOOKUP(B48,Perpezac!$B$5:$I$99,8,0)</f>
        <v>0</v>
      </c>
      <c r="G48" s="23">
        <f>VLOOKUP(B48,Coutras!$B$5:$I$100,8,0)</f>
        <v>0</v>
      </c>
      <c r="H48" s="23">
        <f>VLOOKUP(B48,Courpiac!$B$5:$I$100,8,0)</f>
        <v>0</v>
      </c>
      <c r="I48" s="23">
        <f>VLOOKUP(B48,Brive!$B$5:$J$100,8,0)</f>
        <v>0</v>
      </c>
      <c r="J48" s="23">
        <f>VLOOKUP(B48,'Lagorce 2'!$B$5:$J$100,8,0)</f>
        <v>0</v>
      </c>
      <c r="K48" s="123">
        <v>79</v>
      </c>
      <c r="L48" s="16">
        <f t="shared" si="1"/>
        <v>79</v>
      </c>
      <c r="M48" s="67"/>
      <c r="N48" s="1"/>
      <c r="O48" s="1"/>
    </row>
    <row r="49" spans="1:15" ht="20.95">
      <c r="A49" s="26">
        <v>46</v>
      </c>
      <c r="B49" s="72" t="s">
        <v>61</v>
      </c>
      <c r="C49" s="5"/>
      <c r="D49" s="23">
        <f>VLOOKUP(B49,Lagorce!$B$5:$J$100,8,0)</f>
        <v>0</v>
      </c>
      <c r="E49" s="23">
        <v>77</v>
      </c>
      <c r="F49" s="23">
        <f>VLOOKUP(B49,Perpezac!$B$5:$I$99,8,0)</f>
        <v>0</v>
      </c>
      <c r="G49" s="23">
        <f>VLOOKUP(B49,Coutras!$B$5:$I$100,8,0)</f>
        <v>0</v>
      </c>
      <c r="H49" s="23">
        <f>VLOOKUP(B49,Courpiac!$B$5:$I$100,8,0)</f>
        <v>0</v>
      </c>
      <c r="I49" s="23">
        <f>VLOOKUP(B49,Brive!$B$5:$J$100,8,0)</f>
        <v>0</v>
      </c>
      <c r="J49" s="23">
        <f>VLOOKUP(B49,'Lagorce 2'!$B$5:$J$100,8,0)</f>
        <v>0</v>
      </c>
      <c r="K49" s="123">
        <v>0</v>
      </c>
      <c r="L49" s="16">
        <f t="shared" si="1"/>
        <v>77</v>
      </c>
      <c r="M49" s="67"/>
      <c r="N49" s="1"/>
      <c r="O49" s="1"/>
    </row>
    <row r="50" spans="1:15" ht="20.95">
      <c r="A50" s="26">
        <v>47</v>
      </c>
      <c r="B50" s="118" t="s">
        <v>128</v>
      </c>
      <c r="C50" s="5"/>
      <c r="D50" s="23">
        <f>VLOOKUP(B50,Lagorce!$B$5:$I$99,8,0)</f>
        <v>0</v>
      </c>
      <c r="E50" s="23">
        <f>VLOOKUP(B50,Tarnos!$B$5:$I$99,8,0)</f>
        <v>0</v>
      </c>
      <c r="F50" s="23">
        <f>VLOOKUP(B50,Perpezac!$B$5:$I$99,8,0)</f>
        <v>0</v>
      </c>
      <c r="G50" s="23">
        <f>VLOOKUP(B50,Coutras!$B$5:$I$100,8,0)</f>
        <v>0</v>
      </c>
      <c r="H50" s="23">
        <f>VLOOKUP(B50,Courpiac!$B$5:$I$100,8,0)</f>
        <v>0</v>
      </c>
      <c r="I50" s="23">
        <f>VLOOKUP(B50,Brive!$B$5:$J$100,8,0)</f>
        <v>0</v>
      </c>
      <c r="J50" s="23">
        <f>VLOOKUP(B50,'Lagorce 2'!$B$5:$J$100,8,0)</f>
        <v>0</v>
      </c>
      <c r="K50" s="123">
        <v>75</v>
      </c>
      <c r="L50" s="16">
        <f t="shared" si="1"/>
        <v>75</v>
      </c>
      <c r="M50" s="67"/>
      <c r="N50" s="1"/>
      <c r="O50" s="1"/>
    </row>
    <row r="51" spans="1:15" ht="18.8">
      <c r="A51" s="26">
        <v>48</v>
      </c>
      <c r="B51" s="112" t="s">
        <v>123</v>
      </c>
      <c r="C51" s="5"/>
      <c r="D51" s="23">
        <f>VLOOKUP(B51,Lagorce!$B$5:$I$99,8,0)</f>
        <v>0</v>
      </c>
      <c r="E51" s="23">
        <f>VLOOKUP(B51,Tarnos!$B$5:$I$99,8,0)</f>
        <v>0</v>
      </c>
      <c r="F51" s="23">
        <f>VLOOKUP(B51,Perpezac!$B$5:$I$99,8,0)</f>
        <v>0</v>
      </c>
      <c r="G51" s="23">
        <f>VLOOKUP(B51,Coutras!$B$5:$I$100,8,0)</f>
        <v>0</v>
      </c>
      <c r="H51" s="23">
        <f>VLOOKUP(B51,Courpiac!$B$5:$I$100,8,0)</f>
        <v>0</v>
      </c>
      <c r="I51" s="23">
        <f>VLOOKUP(B51,Brive!$B$5:$J$100,8,0)</f>
        <v>0</v>
      </c>
      <c r="J51" s="23">
        <v>59</v>
      </c>
      <c r="K51" s="123">
        <v>0</v>
      </c>
      <c r="L51" s="16">
        <f t="shared" si="1"/>
        <v>59</v>
      </c>
      <c r="M51" s="67"/>
      <c r="N51" s="1"/>
      <c r="O51" s="1"/>
    </row>
    <row r="52" spans="1:15" ht="20.95">
      <c r="A52" s="26">
        <v>49</v>
      </c>
      <c r="B52" s="92" t="s">
        <v>115</v>
      </c>
      <c r="C52" s="4"/>
      <c r="D52" s="23">
        <f>VLOOKUP(B52,Lagorce!$B$5:$J$100,8,0)</f>
        <v>0</v>
      </c>
      <c r="E52" s="23">
        <f>VLOOKUP(B52,Tarnos!$B$5:$I$99,8,0)</f>
        <v>0</v>
      </c>
      <c r="F52" s="23">
        <v>57</v>
      </c>
      <c r="G52" s="23">
        <f>VLOOKUP(B52,Coutras!$B$5:$I$100,8,0)</f>
        <v>0</v>
      </c>
      <c r="H52" s="23">
        <f>VLOOKUP(B52,Courpiac!$B$5:$I$100,8,0)</f>
        <v>0</v>
      </c>
      <c r="I52" s="23">
        <f>VLOOKUP(B52,Brive!$B$5:$J$100,8,0)</f>
        <v>0</v>
      </c>
      <c r="J52" s="23">
        <f>VLOOKUP(B52,'Lagorce 2'!$B$5:$J$100,8,0)</f>
        <v>0</v>
      </c>
      <c r="K52" s="123">
        <v>0</v>
      </c>
      <c r="L52" s="16">
        <f t="shared" si="1"/>
        <v>57</v>
      </c>
      <c r="M52" s="67"/>
      <c r="N52" s="1"/>
      <c r="O52" s="1"/>
    </row>
    <row r="53" spans="1:15" ht="20.95">
      <c r="A53" s="26">
        <v>50</v>
      </c>
      <c r="B53" s="78" t="s">
        <v>64</v>
      </c>
      <c r="C53" s="4"/>
      <c r="D53" s="23">
        <f>VLOOKUP(B53,Lagorce!$B$5:$J$100,8,0)</f>
        <v>0</v>
      </c>
      <c r="E53" s="23">
        <v>0</v>
      </c>
      <c r="F53" s="23">
        <f>VLOOKUP(B53,Perpezac!$B$5:$I$99,8,0)</f>
        <v>0</v>
      </c>
      <c r="G53" s="23">
        <v>53</v>
      </c>
      <c r="H53" s="23">
        <f>VLOOKUP(B53,Courpiac!$B$5:$I$100,8,0)</f>
        <v>0</v>
      </c>
      <c r="I53" s="23">
        <f>VLOOKUP(B53,Brive!$B$5:$J$100,8,0)</f>
        <v>0</v>
      </c>
      <c r="J53" s="23">
        <f>VLOOKUP(B53,'Lagorce 2'!$B$5:$J$100,8,0)</f>
        <v>0</v>
      </c>
      <c r="K53" s="123">
        <v>0</v>
      </c>
      <c r="L53" s="16">
        <f t="shared" si="1"/>
        <v>53</v>
      </c>
      <c r="M53" s="67"/>
      <c r="N53" s="1"/>
      <c r="O53" s="1"/>
    </row>
    <row r="54" spans="1:15" ht="20.95">
      <c r="A54" s="26">
        <v>51</v>
      </c>
      <c r="B54" s="72" t="s">
        <v>62</v>
      </c>
      <c r="C54" s="5"/>
      <c r="D54" s="23">
        <f>VLOOKUP(B54,Lagorce!$B$5:$J$100,8,0)</f>
        <v>0</v>
      </c>
      <c r="E54" s="23">
        <v>47</v>
      </c>
      <c r="F54" s="23">
        <f>VLOOKUP(B54,Perpezac!$B$5:$I$99,8,0)</f>
        <v>0</v>
      </c>
      <c r="G54" s="23">
        <f>VLOOKUP(B54,Coutras!$B$5:$I$100,8,0)</f>
        <v>0</v>
      </c>
      <c r="H54" s="23">
        <f>VLOOKUP(B54,Courpiac!$B$5:$I$100,8,0)</f>
        <v>0</v>
      </c>
      <c r="I54" s="23">
        <f>VLOOKUP(B54,Brive!$B$5:$J$100,8,0)</f>
        <v>0</v>
      </c>
      <c r="J54" s="23">
        <f>VLOOKUP(B54,'Lagorce 2'!$B$5:$J$100,8,0)</f>
        <v>0</v>
      </c>
      <c r="K54" s="123">
        <v>0</v>
      </c>
      <c r="L54" s="16">
        <f t="shared" si="1"/>
        <v>47</v>
      </c>
      <c r="M54" s="67"/>
      <c r="N54" s="1"/>
      <c r="O54" s="1"/>
    </row>
    <row r="55" spans="1:15" ht="20.95">
      <c r="A55" s="26">
        <v>52</v>
      </c>
      <c r="B55" s="84" t="s">
        <v>95</v>
      </c>
      <c r="C55" s="5"/>
      <c r="D55" s="23">
        <v>37</v>
      </c>
      <c r="E55" s="23">
        <f>VLOOKUP(B55,Tarnos!$B$5:$I$99,8,0)</f>
        <v>0</v>
      </c>
      <c r="F55" s="23">
        <f>VLOOKUP(B55,Perpezac!$B$5:$I$99,8,0)</f>
        <v>0</v>
      </c>
      <c r="G55" s="23">
        <f>VLOOKUP(B55,Coutras!$B$5:$I$100,8,0)</f>
        <v>0</v>
      </c>
      <c r="H55" s="23">
        <f>VLOOKUP(B55,Courpiac!$B$5:$I$100,8,0)</f>
        <v>0</v>
      </c>
      <c r="I55" s="23">
        <f>VLOOKUP(B55,Brive!$B$5:$J$100,8,0)</f>
        <v>0</v>
      </c>
      <c r="J55" s="23">
        <f>VLOOKUP(B55,'Lagorce 2'!$B$5:$J$100,8,0)</f>
        <v>0</v>
      </c>
      <c r="K55" s="123">
        <v>0</v>
      </c>
      <c r="L55" s="16">
        <f t="shared" si="1"/>
        <v>37</v>
      </c>
      <c r="M55" s="67"/>
      <c r="N55" s="1"/>
      <c r="O55" s="1"/>
    </row>
    <row r="56" spans="1:15" ht="20.95">
      <c r="A56" s="26">
        <v>53</v>
      </c>
      <c r="B56" s="73" t="s">
        <v>111</v>
      </c>
      <c r="C56" s="5"/>
      <c r="D56" s="23">
        <f>VLOOKUP(B56,Lagorce!$B$5:$J$100,8,0)</f>
        <v>0</v>
      </c>
      <c r="E56" s="23">
        <f>VLOOKUP(B56,Tarnos!$B$5:$I$99,8,0)</f>
        <v>0</v>
      </c>
      <c r="F56" s="23">
        <f>VLOOKUP(B56,Perpezac!$B$5:$I$99,8,0)</f>
        <v>0</v>
      </c>
      <c r="G56" s="23">
        <v>37</v>
      </c>
      <c r="H56" s="23">
        <f>VLOOKUP(B56,Courpiac!$B$5:$I$100,8,0)</f>
        <v>0</v>
      </c>
      <c r="I56" s="23">
        <f>VLOOKUP(B56,Brive!$B$5:$J$100,8,0)</f>
        <v>0</v>
      </c>
      <c r="J56" s="23">
        <f>VLOOKUP(B56,'Lagorce 2'!$B$5:$J$100,8,0)</f>
        <v>0</v>
      </c>
      <c r="K56" s="123">
        <v>0</v>
      </c>
      <c r="L56" s="16">
        <f t="shared" si="1"/>
        <v>37</v>
      </c>
      <c r="M56" s="67"/>
      <c r="N56" s="1"/>
      <c r="O56" s="1"/>
    </row>
    <row r="57" spans="1:15" ht="20.95">
      <c r="A57" s="26">
        <v>54</v>
      </c>
      <c r="B57" s="72" t="s">
        <v>76</v>
      </c>
      <c r="C57" s="5"/>
      <c r="D57" s="23">
        <f>VLOOKUP(B57,Lagorce!$B$5:$J$100,8,0)</f>
        <v>0</v>
      </c>
      <c r="E57" s="23">
        <f>VLOOKUP(B57,Tarnos!$B$5:$I$99,8,0)</f>
        <v>0</v>
      </c>
      <c r="F57" s="23">
        <f>VLOOKUP(B57,Perpezac!$B$5:$I$99,8,0)</f>
        <v>0</v>
      </c>
      <c r="G57" s="23">
        <f>VLOOKUP(B57,Coutras!$B$5:$I$100,8,0)</f>
        <v>0</v>
      </c>
      <c r="H57" s="23">
        <f>VLOOKUP(B57,Courpiac!$B$5:$I$100,8,0)</f>
        <v>0</v>
      </c>
      <c r="I57" s="23">
        <f>VLOOKUP(B57,Brive!$B$5:$J$100,8,0)</f>
        <v>0</v>
      </c>
      <c r="J57" s="23">
        <f>VLOOKUP(B57,'Lagorce 2'!$B$5:$J$100,8,0)</f>
        <v>0</v>
      </c>
      <c r="K57" s="123">
        <v>35</v>
      </c>
      <c r="L57" s="16">
        <f t="shared" si="1"/>
        <v>35</v>
      </c>
      <c r="M57" s="67"/>
      <c r="N57" s="1"/>
      <c r="O57" s="1"/>
    </row>
    <row r="58" spans="1:15" ht="20.95">
      <c r="A58" s="26">
        <v>55</v>
      </c>
      <c r="B58" s="73" t="s">
        <v>114</v>
      </c>
      <c r="C58" s="4"/>
      <c r="D58" s="23">
        <f>VLOOKUP(B58,Lagorce!$B$5:$J$100,8,0)</f>
        <v>0</v>
      </c>
      <c r="E58" s="23">
        <f>VLOOKUP(B58,Tarnos!$B$5:$I$99,8,0)</f>
        <v>0</v>
      </c>
      <c r="F58" s="23">
        <f>VLOOKUP(B58,Perpezac!$B$5:$I$99,8,0)</f>
        <v>0</v>
      </c>
      <c r="G58" s="23">
        <v>33</v>
      </c>
      <c r="H58" s="23">
        <f>VLOOKUP(B58,Courpiac!$B$5:$I$100,8,0)</f>
        <v>0</v>
      </c>
      <c r="I58" s="23">
        <f>VLOOKUP(B58,Brive!$B$5:$J$100,8,0)</f>
        <v>0</v>
      </c>
      <c r="J58" s="23">
        <f>VLOOKUP(B58,'Lagorce 2'!$B$5:$J$100,8,0)</f>
        <v>0</v>
      </c>
      <c r="K58" s="123">
        <v>0</v>
      </c>
      <c r="L58" s="16">
        <f t="shared" si="1"/>
        <v>33</v>
      </c>
      <c r="M58" s="67"/>
      <c r="N58" s="1"/>
      <c r="O58" s="1"/>
    </row>
    <row r="59" spans="1:15" ht="20.95">
      <c r="A59" s="26">
        <v>56</v>
      </c>
      <c r="B59" s="72" t="s">
        <v>70</v>
      </c>
      <c r="C59" s="5"/>
      <c r="D59" s="23">
        <f>VLOOKUP(B59,Lagorce!$B$5:$J$100,8,0)</f>
        <v>0</v>
      </c>
      <c r="E59" s="23">
        <f>VLOOKUP(B59,Tarnos!$B$5:$I$99,8,0)</f>
        <v>0</v>
      </c>
      <c r="F59" s="23">
        <f>VLOOKUP(B59,Perpezac!$B$5:$I$99,8,0)</f>
        <v>0</v>
      </c>
      <c r="G59" s="23">
        <f>VLOOKUP(B59,Coutras!$B$5:$I$100,8,0)</f>
        <v>0</v>
      </c>
      <c r="H59" s="23">
        <f>VLOOKUP(B59,Courpiac!$B$5:$I$100,8,0)</f>
        <v>0</v>
      </c>
      <c r="I59" s="23">
        <f>VLOOKUP(B59,Brive!$B$5:$J$100,8,0)</f>
        <v>0</v>
      </c>
      <c r="J59" s="23">
        <f>VLOOKUP(B59,'Lagorce 2'!$B$5:$J$100,8,0)</f>
        <v>0</v>
      </c>
      <c r="K59" s="123">
        <v>0</v>
      </c>
      <c r="L59" s="16">
        <f t="shared" si="1"/>
        <v>0</v>
      </c>
      <c r="M59" s="67"/>
      <c r="N59" s="1"/>
      <c r="O59" s="1"/>
    </row>
    <row r="60" spans="1:15" ht="20.95">
      <c r="A60" s="26">
        <v>57</v>
      </c>
      <c r="B60" s="72" t="s">
        <v>68</v>
      </c>
      <c r="C60" s="5"/>
      <c r="D60" s="23">
        <f>VLOOKUP(B60,Lagorce!$B$5:$J$100,8,0)</f>
        <v>0</v>
      </c>
      <c r="E60" s="23">
        <f>VLOOKUP(B60,Tarnos!$B$5:$I$99,8,0)</f>
        <v>0</v>
      </c>
      <c r="F60" s="23">
        <f>VLOOKUP(B60,Perpezac!$B$5:$I$99,8,0)</f>
        <v>0</v>
      </c>
      <c r="G60" s="23">
        <f>VLOOKUP(B60,Coutras!$B$5:$I$100,8,0)</f>
        <v>0</v>
      </c>
      <c r="H60" s="23">
        <f>VLOOKUP(B60,Courpiac!$B$5:$I$100,8,0)</f>
        <v>0</v>
      </c>
      <c r="I60" s="23">
        <f>VLOOKUP(B60,Brive!$B$5:$J$100,8,0)</f>
        <v>0</v>
      </c>
      <c r="J60" s="23">
        <f>VLOOKUP(B60,'Lagorce 2'!$B$5:$J$100,8,0)</f>
        <v>0</v>
      </c>
      <c r="K60" s="123">
        <v>0</v>
      </c>
      <c r="L60" s="16">
        <f t="shared" si="1"/>
        <v>0</v>
      </c>
      <c r="M60" s="67"/>
      <c r="N60" s="1"/>
      <c r="O60" s="1"/>
    </row>
    <row r="61" spans="1:15" ht="20.95">
      <c r="A61" s="26">
        <v>58</v>
      </c>
      <c r="B61" s="72" t="s">
        <v>69</v>
      </c>
      <c r="C61" s="5"/>
      <c r="D61" s="23">
        <f>VLOOKUP(B61,Lagorce!$B$5:$J$100,8,0)</f>
        <v>0</v>
      </c>
      <c r="E61" s="23">
        <f>VLOOKUP(B61,Tarnos!$B$5:$I$99,8,0)</f>
        <v>0</v>
      </c>
      <c r="F61" s="23">
        <f>VLOOKUP(B61,Perpezac!$B$5:$I$99,8,0)</f>
        <v>0</v>
      </c>
      <c r="G61" s="23">
        <f>VLOOKUP(B61,Coutras!$B$5:$I$100,8,0)</f>
        <v>0</v>
      </c>
      <c r="H61" s="23">
        <f>VLOOKUP(B61,Courpiac!$B$5:$I$100,8,0)</f>
        <v>0</v>
      </c>
      <c r="I61" s="23">
        <f>VLOOKUP(B61,Brive!$B$5:$J$100,8,0)</f>
        <v>0</v>
      </c>
      <c r="J61" s="23">
        <f>VLOOKUP(B61,'Lagorce 2'!$B$5:$J$100,8,0)</f>
        <v>0</v>
      </c>
      <c r="K61" s="123">
        <v>0</v>
      </c>
      <c r="L61" s="16">
        <f t="shared" si="1"/>
        <v>0</v>
      </c>
      <c r="N61" s="1"/>
      <c r="O61" s="1"/>
    </row>
    <row r="62" spans="1:15" ht="20.95">
      <c r="A62" s="26">
        <v>59</v>
      </c>
      <c r="B62" s="72" t="s">
        <v>71</v>
      </c>
      <c r="C62" s="5"/>
      <c r="D62" s="23">
        <f>VLOOKUP(B62,Lagorce!$B$5:$J$100,8,0)</f>
        <v>0</v>
      </c>
      <c r="E62" s="23">
        <f>VLOOKUP(B62,Tarnos!$B$5:$I$99,8,0)</f>
        <v>0</v>
      </c>
      <c r="F62" s="23">
        <f>VLOOKUP(B62,Perpezac!$B$5:$I$99,8,0)</f>
        <v>0</v>
      </c>
      <c r="G62" s="23">
        <f>VLOOKUP(B62,Coutras!$B$5:$I$100,8,0)</f>
        <v>0</v>
      </c>
      <c r="H62" s="23">
        <f>VLOOKUP(B62,Courpiac!$B$5:$I$100,8,0)</f>
        <v>0</v>
      </c>
      <c r="I62" s="23">
        <f>VLOOKUP(B62,Brive!$B$5:$J$100,8,0)</f>
        <v>0</v>
      </c>
      <c r="J62" s="23">
        <f>VLOOKUP(B62,'Lagorce 2'!$B$5:$J$100,8,0)</f>
        <v>0</v>
      </c>
      <c r="K62" s="123">
        <v>0</v>
      </c>
      <c r="L62" s="16">
        <f t="shared" si="1"/>
        <v>0</v>
      </c>
      <c r="M62" s="67"/>
      <c r="N62" s="1"/>
      <c r="O62" s="1"/>
    </row>
    <row r="63" spans="1:15" ht="20.95">
      <c r="A63" s="26">
        <v>60</v>
      </c>
      <c r="B63" s="72" t="s">
        <v>31</v>
      </c>
      <c r="C63" s="5"/>
      <c r="D63" s="23">
        <f>VLOOKUP(B63,Lagorce!$B$5:$J$100,8,0)</f>
        <v>0</v>
      </c>
      <c r="E63" s="23">
        <f>VLOOKUP(B63,Tarnos!$B$5:$I$99,8,0)</f>
        <v>0</v>
      </c>
      <c r="F63" s="23">
        <f>VLOOKUP(B63,Perpezac!$B$5:$I$99,8,0)</f>
        <v>0</v>
      </c>
      <c r="G63" s="23">
        <f>VLOOKUP(B63,Coutras!$B$5:$I$100,8,0)</f>
        <v>0</v>
      </c>
      <c r="H63" s="23">
        <f>VLOOKUP(B63,Courpiac!$B$5:$I$100,8,0)</f>
        <v>0</v>
      </c>
      <c r="I63" s="23">
        <f>VLOOKUP(B63,Brive!$B$5:$J$100,8,0)</f>
        <v>0</v>
      </c>
      <c r="J63" s="23">
        <f>VLOOKUP(B63,'Lagorce 2'!$B$5:$J$100,8,0)</f>
        <v>0</v>
      </c>
      <c r="K63" s="123">
        <v>0</v>
      </c>
      <c r="L63" s="16">
        <f t="shared" si="1"/>
        <v>0</v>
      </c>
      <c r="M63" s="67"/>
      <c r="N63" s="1"/>
      <c r="O63" s="1"/>
    </row>
    <row r="64" spans="1:15" ht="20.95">
      <c r="A64" s="26">
        <v>61</v>
      </c>
      <c r="B64" s="72" t="s">
        <v>67</v>
      </c>
      <c r="C64" s="5"/>
      <c r="D64" s="23">
        <f>VLOOKUP(B64,Lagorce!$B$5:$J$100,8,0)</f>
        <v>0</v>
      </c>
      <c r="E64" s="23">
        <f>VLOOKUP(B64,Tarnos!$B$5:$I$99,8,0)</f>
        <v>0</v>
      </c>
      <c r="F64" s="23">
        <f>VLOOKUP(B64,Perpezac!$B$5:$I$99,8,0)</f>
        <v>0</v>
      </c>
      <c r="G64" s="23">
        <f>VLOOKUP(B64,Coutras!$B$5:$I$100,8,0)</f>
        <v>0</v>
      </c>
      <c r="H64" s="23">
        <f>VLOOKUP(B64,Courpiac!$B$5:$I$100,8,0)</f>
        <v>0</v>
      </c>
      <c r="I64" s="23">
        <f>VLOOKUP(B64,Brive!$B$5:$J$100,8,0)</f>
        <v>0</v>
      </c>
      <c r="J64" s="23">
        <f>VLOOKUP(B64,'Lagorce 2'!$B$5:$J$100,8,0)</f>
        <v>0</v>
      </c>
      <c r="K64" s="123">
        <v>0</v>
      </c>
      <c r="L64" s="16">
        <f t="shared" si="1"/>
        <v>0</v>
      </c>
      <c r="M64" s="67"/>
      <c r="N64" s="1"/>
      <c r="O64" s="1"/>
    </row>
    <row r="65" spans="1:15" ht="20.95">
      <c r="A65" s="26">
        <v>62</v>
      </c>
      <c r="B65" s="72" t="s">
        <v>58</v>
      </c>
      <c r="C65" s="5"/>
      <c r="D65" s="23">
        <f>VLOOKUP(B65,Lagorce!$B$5:$J$100,8,0)</f>
        <v>0</v>
      </c>
      <c r="E65" s="23">
        <f>VLOOKUP(B65,Tarnos!$B$5:$I$99,8,0)</f>
        <v>0</v>
      </c>
      <c r="F65" s="23">
        <f>VLOOKUP(B65,Perpezac!$B$5:$I$99,8,0)</f>
        <v>0</v>
      </c>
      <c r="G65" s="23">
        <f>VLOOKUP(B65,Coutras!$B$5:$I$100,8,0)</f>
        <v>0</v>
      </c>
      <c r="H65" s="23">
        <f>VLOOKUP(B65,Courpiac!$B$5:$I$100,8,0)</f>
        <v>0</v>
      </c>
      <c r="I65" s="23">
        <f>VLOOKUP(B65,Brive!$B$5:$J$100,8,0)</f>
        <v>0</v>
      </c>
      <c r="J65" s="23">
        <f>VLOOKUP(B65,'Lagorce 2'!$B$5:$J$100,8,0)</f>
        <v>0</v>
      </c>
      <c r="K65" s="123">
        <v>0</v>
      </c>
      <c r="L65" s="16">
        <f t="shared" si="1"/>
        <v>0</v>
      </c>
      <c r="M65" s="67"/>
      <c r="N65" s="1"/>
      <c r="O65" s="1"/>
    </row>
    <row r="66" spans="1:15" ht="20.95">
      <c r="A66" s="26">
        <v>63</v>
      </c>
      <c r="B66" s="72" t="s">
        <v>33</v>
      </c>
      <c r="C66" s="4"/>
      <c r="D66" s="23">
        <f>VLOOKUP(B66,Lagorce!$B$5:$J$100,8,0)</f>
        <v>0</v>
      </c>
      <c r="E66" s="23">
        <f>VLOOKUP(B66,Tarnos!$B$5:$I$99,8,0)</f>
        <v>0</v>
      </c>
      <c r="F66" s="23">
        <f>VLOOKUP(B66,Perpezac!$B$5:$I$99,8,0)</f>
        <v>0</v>
      </c>
      <c r="G66" s="23">
        <f>VLOOKUP(B66,Coutras!$B$5:$I$100,8,0)</f>
        <v>0</v>
      </c>
      <c r="H66" s="23">
        <f>VLOOKUP(B66,Courpiac!$B$5:$I$100,8,0)</f>
        <v>0</v>
      </c>
      <c r="I66" s="23">
        <f>VLOOKUP(B66,Brive!$B$5:$J$100,8,0)</f>
        <v>0</v>
      </c>
      <c r="J66" s="23">
        <f>VLOOKUP(B66,'Lagorce 2'!$B$5:$J$100,8,0)</f>
        <v>0</v>
      </c>
      <c r="K66" s="123">
        <v>0</v>
      </c>
      <c r="L66" s="16">
        <f t="shared" si="1"/>
        <v>0</v>
      </c>
      <c r="M66" s="67"/>
      <c r="N66" s="1"/>
      <c r="O66" s="1"/>
    </row>
    <row r="67" spans="1:15" ht="20.95">
      <c r="A67" s="26">
        <v>64</v>
      </c>
      <c r="B67" s="72" t="s">
        <v>79</v>
      </c>
      <c r="C67" s="5"/>
      <c r="D67" s="23">
        <f>VLOOKUP(B67,Lagorce!$B$5:$J$100,8,0)</f>
        <v>0</v>
      </c>
      <c r="E67" s="23">
        <f>VLOOKUP(B67,Tarnos!$B$5:$I$99,8,0)</f>
        <v>0</v>
      </c>
      <c r="F67" s="23">
        <f>VLOOKUP(B67,Perpezac!$B$5:$I$99,8,0)</f>
        <v>0</v>
      </c>
      <c r="G67" s="23">
        <f>VLOOKUP(B67,Coutras!$B$5:$I$100,8,0)</f>
        <v>0</v>
      </c>
      <c r="H67" s="23">
        <f>VLOOKUP(B67,Courpiac!$B$5:$I$100,8,0)</f>
        <v>0</v>
      </c>
      <c r="I67" s="23">
        <f>VLOOKUP(B67,Brive!$B$5:$J$100,8,0)</f>
        <v>0</v>
      </c>
      <c r="J67" s="23">
        <f>VLOOKUP(B67,'Lagorce 2'!$B$5:$J$100,8,0)</f>
        <v>0</v>
      </c>
      <c r="K67" s="123">
        <v>0</v>
      </c>
      <c r="L67" s="16">
        <f t="shared" si="1"/>
        <v>0</v>
      </c>
      <c r="M67" s="67"/>
      <c r="N67" s="1"/>
      <c r="O67" s="1"/>
    </row>
    <row r="68" spans="1:15" ht="20.95">
      <c r="A68" s="26">
        <v>65</v>
      </c>
      <c r="B68" s="72" t="s">
        <v>39</v>
      </c>
      <c r="C68" s="125"/>
      <c r="D68" s="23">
        <f>VLOOKUP(B68,Lagorce!$B$5:$J$100,8,0)</f>
        <v>0</v>
      </c>
      <c r="E68" s="23">
        <f>VLOOKUP(B68,Tarnos!$B$5:$I$99,8,0)</f>
        <v>0</v>
      </c>
      <c r="F68" s="23">
        <f>VLOOKUP(B68,Perpezac!$B$5:$I$99,8,0)</f>
        <v>0</v>
      </c>
      <c r="G68" s="23">
        <f>VLOOKUP(B68,Coutras!$B$5:$I$100,8,0)</f>
        <v>0</v>
      </c>
      <c r="H68" s="23">
        <f>VLOOKUP(B68,Courpiac!$B$5:$I$100,8,0)</f>
        <v>0</v>
      </c>
      <c r="I68" s="23">
        <f>VLOOKUP(B68,Brive!$B$5:$J$100,8,0)</f>
        <v>0</v>
      </c>
      <c r="J68" s="23">
        <f>VLOOKUP(B68,'Lagorce 2'!$B$5:$J$100,8,0)</f>
        <v>0</v>
      </c>
      <c r="K68" s="123">
        <v>0</v>
      </c>
      <c r="L68" s="16">
        <f t="shared" ref="L68:L75" si="2">SUM(D68:K68)</f>
        <v>0</v>
      </c>
      <c r="M68" s="67"/>
      <c r="N68" s="1"/>
      <c r="O68" s="1"/>
    </row>
    <row r="69" spans="1:15" ht="20.95">
      <c r="A69" s="26">
        <v>66</v>
      </c>
      <c r="B69" s="72" t="s">
        <v>75</v>
      </c>
      <c r="C69" s="125"/>
      <c r="D69" s="23">
        <f>VLOOKUP(B69,Lagorce!$B$5:$J$100,8,0)</f>
        <v>0</v>
      </c>
      <c r="E69" s="23">
        <f>VLOOKUP(B69,Tarnos!$B$5:$I$99,8,0)</f>
        <v>0</v>
      </c>
      <c r="F69" s="23">
        <f>VLOOKUP(B69,Perpezac!$B$5:$I$99,8,0)</f>
        <v>0</v>
      </c>
      <c r="G69" s="23">
        <f>VLOOKUP(B69,Coutras!$B$5:$I$100,8,0)</f>
        <v>0</v>
      </c>
      <c r="H69" s="23">
        <f>VLOOKUP(B69,Courpiac!$B$5:$I$100,8,0)</f>
        <v>0</v>
      </c>
      <c r="I69" s="23">
        <f>VLOOKUP(B69,Brive!$B$5:$J$100,8,0)</f>
        <v>0</v>
      </c>
      <c r="J69" s="23">
        <f>VLOOKUP(B69,'Lagorce 2'!$B$5:$J$100,8,0)</f>
        <v>0</v>
      </c>
      <c r="K69" s="123">
        <v>0</v>
      </c>
      <c r="L69" s="16">
        <f t="shared" si="2"/>
        <v>0</v>
      </c>
      <c r="M69" s="67"/>
      <c r="N69" s="1"/>
      <c r="O69" s="1"/>
    </row>
    <row r="70" spans="1:15" ht="20.95">
      <c r="A70" s="26">
        <v>67</v>
      </c>
      <c r="B70" s="72" t="s">
        <v>18</v>
      </c>
      <c r="C70" s="5"/>
      <c r="D70" s="23">
        <f>VLOOKUP(B70,Lagorce!$B$5:$J$100,8,0)</f>
        <v>0</v>
      </c>
      <c r="E70" s="23">
        <f>VLOOKUP(B70,Tarnos!$B$5:$I$99,8,0)</f>
        <v>0</v>
      </c>
      <c r="F70" s="23">
        <f>VLOOKUP(B70,Perpezac!$B$5:$I$99,8,0)</f>
        <v>0</v>
      </c>
      <c r="G70" s="23">
        <f>VLOOKUP(B70,Coutras!$B$5:$I$100,8,0)</f>
        <v>0</v>
      </c>
      <c r="H70" s="23">
        <f>VLOOKUP(B70,Courpiac!$B$5:$I$100,8,0)</f>
        <v>0</v>
      </c>
      <c r="I70" s="23">
        <f>VLOOKUP(B70,Brive!$B$5:$J$100,8,0)</f>
        <v>0</v>
      </c>
      <c r="J70" s="23">
        <f>VLOOKUP(B70,'Lagorce 2'!$B$5:$J$100,8,0)</f>
        <v>0</v>
      </c>
      <c r="K70" s="123">
        <v>0</v>
      </c>
      <c r="L70" s="16">
        <f t="shared" si="2"/>
        <v>0</v>
      </c>
      <c r="M70" s="67"/>
      <c r="N70" s="1"/>
      <c r="O70" s="1"/>
    </row>
    <row r="71" spans="1:15" ht="20.95">
      <c r="A71" s="26">
        <v>68</v>
      </c>
      <c r="B71" s="96" t="s">
        <v>42</v>
      </c>
      <c r="C71" s="5"/>
      <c r="D71" s="23">
        <f>VLOOKUP(B71,Lagorce!$B$5:$J$100,8,0)</f>
        <v>0</v>
      </c>
      <c r="E71" s="23">
        <v>0</v>
      </c>
      <c r="F71" s="23">
        <f>VLOOKUP(B71,Perpezac!$B$5:$I$99,8,0)</f>
        <v>0</v>
      </c>
      <c r="G71" s="23">
        <f>VLOOKUP(B71,Coutras!$B$5:$I$100,8,0)</f>
        <v>0</v>
      </c>
      <c r="H71" s="23">
        <f>VLOOKUP(B71,Courpiac!$B$5:$I$100,8,0)</f>
        <v>0</v>
      </c>
      <c r="I71" s="23">
        <f>VLOOKUP(B71,Brive!$B$5:$J$100,8,0)</f>
        <v>0</v>
      </c>
      <c r="J71" s="23">
        <f>VLOOKUP(B71,'Lagorce 2'!$B$5:$J$100,8,0)</f>
        <v>0</v>
      </c>
      <c r="K71" s="123">
        <v>0</v>
      </c>
      <c r="L71" s="16">
        <f t="shared" si="2"/>
        <v>0</v>
      </c>
      <c r="M71" s="67"/>
      <c r="N71" s="1"/>
      <c r="O71" s="1"/>
    </row>
    <row r="72" spans="1:15" ht="20.95">
      <c r="A72" s="26">
        <v>69</v>
      </c>
      <c r="B72" s="72" t="s">
        <v>66</v>
      </c>
      <c r="C72" s="5"/>
      <c r="D72" s="23">
        <f>VLOOKUP(B72,Lagorce!$B$5:$J$100,8,0)</f>
        <v>0</v>
      </c>
      <c r="E72" s="23">
        <v>0</v>
      </c>
      <c r="F72" s="23">
        <f>VLOOKUP(B72,Perpezac!$B$5:$I$99,8,0)</f>
        <v>0</v>
      </c>
      <c r="G72" s="23">
        <f>VLOOKUP(B72,Coutras!$B$5:$I$100,8,0)</f>
        <v>0</v>
      </c>
      <c r="H72" s="23">
        <f>VLOOKUP(B72,Courpiac!$B$5:$I$100,8,0)</f>
        <v>0</v>
      </c>
      <c r="I72" s="23">
        <f>VLOOKUP(B72,Brive!$B$5:$J$100,8,0)</f>
        <v>0</v>
      </c>
      <c r="J72" s="23">
        <f>VLOOKUP(B72,'Lagorce 2'!$B$5:$J$100,8,0)</f>
        <v>0</v>
      </c>
      <c r="K72" s="123">
        <v>0</v>
      </c>
      <c r="L72" s="16">
        <f t="shared" si="2"/>
        <v>0</v>
      </c>
      <c r="M72" s="67"/>
      <c r="N72" s="1"/>
      <c r="O72" s="1"/>
    </row>
    <row r="73" spans="1:15" ht="20.95">
      <c r="A73" s="26">
        <v>70</v>
      </c>
      <c r="B73" s="72" t="s">
        <v>35</v>
      </c>
      <c r="C73" s="5"/>
      <c r="D73" s="23">
        <f>VLOOKUP(B73,Lagorce!$B$5:$J$100,8,0)</f>
        <v>0</v>
      </c>
      <c r="E73" s="23">
        <f>VLOOKUP(B73,Tarnos!$B$5:$I$99,8,0)</f>
        <v>0</v>
      </c>
      <c r="F73" s="23">
        <f>VLOOKUP(B73,Perpezac!$B$5:$I$99,8,0)</f>
        <v>0</v>
      </c>
      <c r="G73" s="23">
        <f>VLOOKUP(B73,Coutras!$B$5:$I$100,8,0)</f>
        <v>0</v>
      </c>
      <c r="H73" s="23">
        <f>VLOOKUP(B73,Courpiac!$B$5:$I$100,8,0)</f>
        <v>0</v>
      </c>
      <c r="I73" s="23">
        <f>VLOOKUP(B73,Brive!$B$5:$J$100,8,0)</f>
        <v>0</v>
      </c>
      <c r="J73" s="23">
        <f>VLOOKUP(B73,'Lagorce 2'!$B$5:$J$100,8,0)</f>
        <v>0</v>
      </c>
      <c r="K73" s="123">
        <v>0</v>
      </c>
      <c r="L73" s="16">
        <f t="shared" si="2"/>
        <v>0</v>
      </c>
      <c r="M73" s="67"/>
      <c r="N73" s="1"/>
      <c r="O73" s="1"/>
    </row>
    <row r="74" spans="1:15" ht="20.95">
      <c r="A74" s="26">
        <v>71</v>
      </c>
      <c r="B74" s="72" t="s">
        <v>60</v>
      </c>
      <c r="C74" s="5"/>
      <c r="D74" s="23">
        <f>VLOOKUP(B74,Lagorce!$B$5:$J$100,8,0)</f>
        <v>0</v>
      </c>
      <c r="E74" s="23">
        <f>VLOOKUP(B74,Tarnos!$B$5:$I$99,8,0)</f>
        <v>0</v>
      </c>
      <c r="F74" s="23">
        <f>VLOOKUP(B74,Perpezac!$B$5:$I$99,8,0)</f>
        <v>0</v>
      </c>
      <c r="G74" s="23">
        <f>VLOOKUP(B74,Coutras!$B$5:$I$100,8,0)</f>
        <v>0</v>
      </c>
      <c r="H74" s="23">
        <f>VLOOKUP(B74,Courpiac!$B$5:$I$100,8,0)</f>
        <v>0</v>
      </c>
      <c r="I74" s="23">
        <f>VLOOKUP(B74,Brive!$B$5:$J$100,8,0)</f>
        <v>0</v>
      </c>
      <c r="J74" s="23">
        <f>VLOOKUP(B74,'Lagorce 2'!$B$5:$J$100,8,0)</f>
        <v>0</v>
      </c>
      <c r="K74" s="123">
        <v>0</v>
      </c>
      <c r="L74" s="16">
        <f t="shared" si="2"/>
        <v>0</v>
      </c>
    </row>
    <row r="75" spans="1:15" ht="20.95">
      <c r="A75" s="26">
        <v>72</v>
      </c>
      <c r="B75" s="72" t="s">
        <v>72</v>
      </c>
      <c r="C75" s="5"/>
      <c r="D75" s="23">
        <f>VLOOKUP(B75,Lagorce!$B$5:$J$100,8,0)</f>
        <v>0</v>
      </c>
      <c r="E75" s="23">
        <f>VLOOKUP(B75,Tarnos!$B$5:$I$99,8,0)</f>
        <v>0</v>
      </c>
      <c r="F75" s="23">
        <f>VLOOKUP(B75,Perpezac!$B$5:$I$99,8,0)</f>
        <v>0</v>
      </c>
      <c r="G75" s="23">
        <f>VLOOKUP(B75,Coutras!$B$5:$I$100,8,0)</f>
        <v>0</v>
      </c>
      <c r="H75" s="23">
        <f>VLOOKUP(B75,Courpiac!$B$5:$I$100,8,0)</f>
        <v>0</v>
      </c>
      <c r="I75" s="23">
        <f>VLOOKUP(B75,Brive!$B$5:$J$100,8,0)</f>
        <v>0</v>
      </c>
      <c r="J75" s="23">
        <f>VLOOKUP(B75,'Lagorce 2'!$B$5:$J$100,8,0)</f>
        <v>0</v>
      </c>
      <c r="K75" s="123">
        <v>0</v>
      </c>
      <c r="L75" s="16">
        <f t="shared" si="2"/>
        <v>0</v>
      </c>
    </row>
    <row r="89" spans="8:8">
      <c r="H89" s="113"/>
    </row>
  </sheetData>
  <sortState ref="B4:L75">
    <sortCondition descending="1" ref="L4:L75"/>
  </sortState>
  <mergeCells count="1">
    <mergeCell ref="B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4"/>
  <sheetViews>
    <sheetView zoomScale="75" zoomScaleNormal="75" workbookViewId="0">
      <selection activeCell="L17" sqref="L17"/>
    </sheetView>
  </sheetViews>
  <sheetFormatPr baseColWidth="10" defaultRowHeight="16.7"/>
  <cols>
    <col min="1" max="1" width="23.4140625" customWidth="1"/>
  </cols>
  <sheetData>
    <row r="1" spans="1:10">
      <c r="J1" t="s">
        <v>125</v>
      </c>
    </row>
    <row r="3" spans="1:10" ht="20.95" customHeight="1">
      <c r="A3" s="150" t="s">
        <v>22</v>
      </c>
      <c r="B3" s="165">
        <f>Lagorce!N18</f>
        <v>1.3333333333333333</v>
      </c>
      <c r="C3" s="165">
        <f>Tarnos!N18</f>
        <v>0.66666666666666663</v>
      </c>
      <c r="D3" s="165">
        <f>Perpezac!N18</f>
        <v>5</v>
      </c>
      <c r="E3" s="165">
        <f>Coutras!N18</f>
        <v>2.3333333333333335</v>
      </c>
      <c r="F3" s="165">
        <f>Brive!N18</f>
        <v>1.6666666666666667</v>
      </c>
      <c r="G3" s="165">
        <f>'Lagorce 2'!N18</f>
        <v>0</v>
      </c>
      <c r="H3" s="166">
        <f>(Tarnos2!H18-120)/3</f>
        <v>4.333333333333333</v>
      </c>
      <c r="I3" s="165"/>
      <c r="J3" s="165">
        <f>(B3+C3+D3+E3+F3+G3+H3)/7</f>
        <v>2.1904761904761902</v>
      </c>
    </row>
    <row r="4" spans="1:10" ht="20.95" customHeight="1">
      <c r="A4" s="150" t="s">
        <v>43</v>
      </c>
      <c r="B4" s="165">
        <f>Lagorce!N32</f>
        <v>2</v>
      </c>
      <c r="C4" s="165">
        <f>Tarnos!N32</f>
        <v>-0.66666666666666663</v>
      </c>
      <c r="D4" s="165">
        <f>Perpezac!N32</f>
        <v>7.666666666666667</v>
      </c>
      <c r="E4" s="165">
        <f>Coutras!N32</f>
        <v>4.333333333333333</v>
      </c>
      <c r="F4" s="165">
        <f>Brive!N32</f>
        <v>-1.6666666666666667</v>
      </c>
      <c r="G4" s="165">
        <f>'Lagorce 2'!N32</f>
        <v>2</v>
      </c>
      <c r="H4" s="166">
        <f>(Tarnos2!H32-120)/3</f>
        <v>14.666666666666666</v>
      </c>
      <c r="I4" s="165"/>
      <c r="J4" s="165">
        <f>(B4+C4+D4+E4+F4+G4+H4)/7</f>
        <v>4.0476190476190474</v>
      </c>
    </row>
    <row r="5" spans="1:10" ht="20.95" customHeight="1">
      <c r="A5" s="150" t="s">
        <v>29</v>
      </c>
      <c r="B5" s="165">
        <f>Lagorce!N16</f>
        <v>2.3333333333333335</v>
      </c>
      <c r="C5" s="165">
        <f>Tarnos!N16</f>
        <v>1</v>
      </c>
      <c r="D5" s="165">
        <f>Perpezac!N16</f>
        <v>0</v>
      </c>
      <c r="E5" s="165">
        <f>Coutras!N16</f>
        <v>7</v>
      </c>
      <c r="F5" s="165">
        <f>Brive!N16</f>
        <v>0.33333333333333331</v>
      </c>
      <c r="G5" s="165">
        <f>'Lagorce 2'!N16</f>
        <v>0</v>
      </c>
      <c r="H5" s="166"/>
      <c r="I5" s="165"/>
      <c r="J5" s="165">
        <f>(B5+C5+D5+E5+F5+G5+H5)/4</f>
        <v>2.666666666666667</v>
      </c>
    </row>
    <row r="6" spans="1:10" ht="20.95" customHeight="1">
      <c r="A6" s="150" t="s">
        <v>59</v>
      </c>
      <c r="B6" s="165">
        <f>Lagorce!N33</f>
        <v>0</v>
      </c>
      <c r="C6" s="165">
        <f>Tarnos!N33</f>
        <v>3</v>
      </c>
      <c r="D6" s="165">
        <f>Perpezac!N33</f>
        <v>0</v>
      </c>
      <c r="E6" s="165">
        <f>Coutras!N33</f>
        <v>0</v>
      </c>
      <c r="F6" s="165">
        <f>Brive!N33</f>
        <v>0</v>
      </c>
      <c r="G6" s="165">
        <f>'Lagorce 2'!N33</f>
        <v>0</v>
      </c>
      <c r="H6" s="166"/>
      <c r="I6" s="165"/>
      <c r="J6" s="165">
        <f>(B6+C6+D6+E6+F6+G6+H6)</f>
        <v>3</v>
      </c>
    </row>
    <row r="7" spans="1:10" ht="20.95" customHeight="1">
      <c r="A7" s="151" t="s">
        <v>127</v>
      </c>
      <c r="B7" s="167"/>
      <c r="C7" s="167"/>
      <c r="D7" s="167"/>
      <c r="E7" s="167"/>
      <c r="F7" s="167"/>
      <c r="G7" s="167"/>
      <c r="H7" s="166">
        <f>(Tarnos2!H41-120)/3</f>
        <v>-40</v>
      </c>
      <c r="I7" s="167"/>
      <c r="J7" s="165">
        <f>(B7+C7+D7+E7+F7+G7+H7)</f>
        <v>-40</v>
      </c>
    </row>
    <row r="8" spans="1:10" ht="20.95" customHeight="1">
      <c r="A8" s="150" t="s">
        <v>20</v>
      </c>
      <c r="B8" s="165">
        <f>Lagorce!N48</f>
        <v>0</v>
      </c>
      <c r="C8" s="165">
        <f>Tarnos!N48</f>
        <v>0</v>
      </c>
      <c r="D8" s="165">
        <f>Perpezac!N48</f>
        <v>7</v>
      </c>
      <c r="E8" s="165">
        <f>Coutras!N48</f>
        <v>5.333333333333333</v>
      </c>
      <c r="F8" s="165">
        <f>Brive!N48</f>
        <v>-0.66666666666666663</v>
      </c>
      <c r="G8" s="165">
        <f>'Lagorce 2'!N48</f>
        <v>1.6666666666666667</v>
      </c>
      <c r="H8" s="166">
        <f>(Tarnos2!H49-120)/3</f>
        <v>-40</v>
      </c>
      <c r="I8" s="165"/>
      <c r="J8" s="165">
        <f>(B8+C8+D8+E8+F8+G8+H8)/5</f>
        <v>-5.3333333333333339</v>
      </c>
    </row>
    <row r="9" spans="1:10" ht="20.95" customHeight="1">
      <c r="A9" s="135" t="s">
        <v>37</v>
      </c>
      <c r="B9" s="165">
        <f>Lagorce!N26</f>
        <v>2.6666666666666665</v>
      </c>
      <c r="C9" s="165">
        <f>Tarnos!N26</f>
        <v>3</v>
      </c>
      <c r="D9" s="165">
        <f>Perpezac!N26</f>
        <v>7.333333333333333</v>
      </c>
      <c r="E9" s="165">
        <f>Coutras!N26</f>
        <v>5.666666666666667</v>
      </c>
      <c r="F9" s="165">
        <f>Brive!N26</f>
        <v>0.66666666666666663</v>
      </c>
      <c r="G9" s="165">
        <f>'Lagorce 2'!N26</f>
        <v>3.3333333333333335</v>
      </c>
      <c r="H9" s="166">
        <f>(Tarnos2!H26-120)/3</f>
        <v>6</v>
      </c>
      <c r="I9" s="165"/>
      <c r="J9" s="165">
        <f>(B9+C9+D9+E9+F9+G9+H9)/7</f>
        <v>4.0952380952380958</v>
      </c>
    </row>
    <row r="10" spans="1:10" ht="20.95" customHeight="1">
      <c r="A10" s="152" t="s">
        <v>61</v>
      </c>
      <c r="B10" s="165">
        <f>Lagorce!N66</f>
        <v>0</v>
      </c>
      <c r="C10" s="165">
        <f>Tarnos!N66</f>
        <v>3.6666666666666665</v>
      </c>
      <c r="D10" s="165">
        <f>Perpezac!N66</f>
        <v>0</v>
      </c>
      <c r="E10" s="165">
        <f>Coutras!N66</f>
        <v>0</v>
      </c>
      <c r="F10" s="165">
        <f>Brive!N66</f>
        <v>0</v>
      </c>
      <c r="G10" s="165">
        <f>'Lagorce 2'!N66</f>
        <v>0</v>
      </c>
      <c r="H10" s="166"/>
      <c r="I10" s="165"/>
      <c r="J10" s="165">
        <f>(B10+C10+D10+E10+F10+G10+H10)</f>
        <v>3.6666666666666665</v>
      </c>
    </row>
    <row r="11" spans="1:10" ht="20.95" customHeight="1">
      <c r="A11" s="150" t="s">
        <v>24</v>
      </c>
      <c r="B11" s="165">
        <f>Lagorce!N25</f>
        <v>4</v>
      </c>
      <c r="C11" s="165">
        <f>Tarnos!N25</f>
        <v>2.3333333333333335</v>
      </c>
      <c r="D11" s="165">
        <f>Perpezac!N25</f>
        <v>0</v>
      </c>
      <c r="E11" s="165">
        <f>Coutras!N25</f>
        <v>6</v>
      </c>
      <c r="F11" s="165">
        <f>Brive!N25</f>
        <v>0</v>
      </c>
      <c r="G11" s="165">
        <f>'Lagorce 2'!N25</f>
        <v>4.333333333333333</v>
      </c>
      <c r="H11" s="166">
        <f>(Tarnos2!H25-120)/3</f>
        <v>5.666666666666667</v>
      </c>
      <c r="I11" s="165"/>
      <c r="J11" s="165">
        <f>(B11+C11+D11+E11+F11+G11+H11)/5</f>
        <v>4.4666666666666668</v>
      </c>
    </row>
    <row r="12" spans="1:10" ht="20.95" customHeight="1">
      <c r="A12" s="150" t="s">
        <v>112</v>
      </c>
      <c r="B12" s="165">
        <f>Lagorce!N6</f>
        <v>0</v>
      </c>
      <c r="C12" s="165">
        <f>Tarnos!N6</f>
        <v>0</v>
      </c>
      <c r="D12" s="165">
        <f>Perpezac!N6</f>
        <v>0</v>
      </c>
      <c r="E12" s="165">
        <f>Coutras!N6</f>
        <v>4.333333333333333</v>
      </c>
      <c r="F12" s="165">
        <f>Brive!N6</f>
        <v>0</v>
      </c>
      <c r="G12" s="165">
        <f>'Lagorce 2'!N6</f>
        <v>0</v>
      </c>
      <c r="H12" s="166"/>
      <c r="I12" s="165"/>
      <c r="J12" s="165">
        <f>(B12+C12+D12+E12+F12+G12+H12)</f>
        <v>4.333333333333333</v>
      </c>
    </row>
    <row r="13" spans="1:10" ht="20.95" customHeight="1">
      <c r="A13" s="151" t="s">
        <v>128</v>
      </c>
      <c r="B13" s="167"/>
      <c r="C13" s="167"/>
      <c r="D13" s="167"/>
      <c r="E13" s="167"/>
      <c r="F13" s="167"/>
      <c r="G13" s="167"/>
      <c r="H13" s="166">
        <f>(Tarnos2!H69-120)/3</f>
        <v>-40</v>
      </c>
      <c r="I13" s="167"/>
      <c r="J13" s="165">
        <f>(B13+C13+D13+E13+F13+G13+H13)</f>
        <v>-40</v>
      </c>
    </row>
    <row r="14" spans="1:10" ht="20.95" customHeight="1">
      <c r="A14" s="135" t="s">
        <v>56</v>
      </c>
      <c r="B14" s="165">
        <f>Lagorce!N20</f>
        <v>0</v>
      </c>
      <c r="C14" s="165">
        <f>Tarnos!N20</f>
        <v>2.6666666666666665</v>
      </c>
      <c r="D14" s="165">
        <f>Perpezac!N20</f>
        <v>10</v>
      </c>
      <c r="E14" s="165">
        <f>Coutras!N20</f>
        <v>6.333333333333333</v>
      </c>
      <c r="F14" s="165">
        <f>Brive!N20</f>
        <v>1.3333333333333333</v>
      </c>
      <c r="G14" s="165">
        <f>'Lagorce 2'!N20</f>
        <v>7</v>
      </c>
      <c r="H14" s="166">
        <f>(Tarnos2!H20-120)/3</f>
        <v>4.666666666666667</v>
      </c>
      <c r="I14" s="165"/>
      <c r="J14" s="165">
        <f>(B14+C14+D14+E14+F14+G14+H14)/6</f>
        <v>5.333333333333333</v>
      </c>
    </row>
    <row r="15" spans="1:10" ht="20.95" customHeight="1">
      <c r="A15" s="153" t="s">
        <v>30</v>
      </c>
      <c r="B15" s="165">
        <f>Lagorce!N12</f>
        <v>3.6666666666666665</v>
      </c>
      <c r="C15" s="165">
        <f>Tarnos!N12</f>
        <v>0.66666666666666663</v>
      </c>
      <c r="D15" s="165">
        <f>Perpezac!N12</f>
        <v>7</v>
      </c>
      <c r="E15" s="165">
        <f>Coutras!N12</f>
        <v>9</v>
      </c>
      <c r="F15" s="165">
        <f>Brive!N12</f>
        <v>3.6666666666666665</v>
      </c>
      <c r="G15" s="165">
        <f>'Lagorce 2'!N12</f>
        <v>0</v>
      </c>
      <c r="H15" s="166">
        <f>(Tarnos2!H12-120)/3</f>
        <v>2.6666666666666665</v>
      </c>
      <c r="I15" s="165"/>
      <c r="J15" s="165">
        <f>(B15+C15+D15+E15+F15+G15+H15)/6</f>
        <v>4.4444444444444446</v>
      </c>
    </row>
    <row r="16" spans="1:10" ht="20.95" customHeight="1">
      <c r="A16" s="154" t="s">
        <v>63</v>
      </c>
      <c r="B16" s="165">
        <f>Lagorce!N39</f>
        <v>0</v>
      </c>
      <c r="C16" s="165">
        <f>Tarnos!N39</f>
        <v>3.3333333333333335</v>
      </c>
      <c r="D16" s="165">
        <f>Perpezac!N39</f>
        <v>8.6666666666666661</v>
      </c>
      <c r="E16" s="165">
        <f>Coutras!N39</f>
        <v>5.666666666666667</v>
      </c>
      <c r="F16" s="165">
        <f>Brive!N39</f>
        <v>3</v>
      </c>
      <c r="G16" s="165">
        <f>'Lagorce 2'!N39</f>
        <v>4</v>
      </c>
      <c r="H16" s="166">
        <f>(Tarnos2!H39-120)/3</f>
        <v>-40</v>
      </c>
      <c r="I16" s="165"/>
      <c r="J16" s="165">
        <f>(B16+C16+D16+E16+F16+G16+H16)/6</f>
        <v>-2.5555555555555554</v>
      </c>
    </row>
    <row r="17" spans="1:10" ht="20.95" customHeight="1">
      <c r="A17" s="153" t="s">
        <v>38</v>
      </c>
      <c r="B17" s="165">
        <f>Lagorce!N51</f>
        <v>4.666666666666667</v>
      </c>
      <c r="C17" s="165">
        <f>Tarnos!N51</f>
        <v>0</v>
      </c>
      <c r="D17" s="165">
        <f>Perpezac!N51</f>
        <v>0</v>
      </c>
      <c r="E17" s="165">
        <f>Coutras!N51</f>
        <v>0</v>
      </c>
      <c r="F17" s="165">
        <f>Brive!N51</f>
        <v>0</v>
      </c>
      <c r="G17" s="165">
        <f>'Lagorce 2'!N51</f>
        <v>8.3333333333333339</v>
      </c>
      <c r="H17" s="166">
        <f>(Tarnos2!H52-120)/3</f>
        <v>-40</v>
      </c>
      <c r="I17" s="165"/>
      <c r="J17" s="165">
        <f>(B17+C17+D17+E17+F17+G17+H17)/3</f>
        <v>-9</v>
      </c>
    </row>
    <row r="18" spans="1:10" ht="20.95" customHeight="1">
      <c r="A18" s="155" t="s">
        <v>101</v>
      </c>
      <c r="B18" s="165">
        <f>Lagorce!N54</f>
        <v>8.6666666666666661</v>
      </c>
      <c r="C18" s="165">
        <f>Tarnos!N54</f>
        <v>3.6666666666666665</v>
      </c>
      <c r="D18" s="165">
        <f>Perpezac!N54</f>
        <v>0</v>
      </c>
      <c r="E18" s="165">
        <f>Coutras!N54</f>
        <v>0</v>
      </c>
      <c r="F18" s="165">
        <f>Brive!N54</f>
        <v>0</v>
      </c>
      <c r="G18" s="165">
        <f>'Lagorce 2'!N54</f>
        <v>0</v>
      </c>
      <c r="H18" s="166">
        <f>(Tarnos2!H55-120)/3</f>
        <v>-40</v>
      </c>
      <c r="I18" s="165"/>
      <c r="J18" s="165">
        <f>(B18+C18+D18+E18+F18+G18+H18)/3</f>
        <v>-9.2222222222222232</v>
      </c>
    </row>
    <row r="19" spans="1:10" ht="20.95" customHeight="1">
      <c r="A19" s="150" t="s">
        <v>80</v>
      </c>
      <c r="B19" s="165">
        <f>Lagorce!N43</f>
        <v>8</v>
      </c>
      <c r="C19" s="165">
        <f>Tarnos!N43</f>
        <v>5.666666666666667</v>
      </c>
      <c r="D19" s="165">
        <f>Perpezac!N43</f>
        <v>0</v>
      </c>
      <c r="E19" s="165">
        <f>Coutras!N43</f>
        <v>0</v>
      </c>
      <c r="F19" s="165">
        <f>Brive!N43</f>
        <v>0</v>
      </c>
      <c r="G19" s="165">
        <f>'Lagorce 2'!N43</f>
        <v>8.3333333333333339</v>
      </c>
      <c r="H19" s="166">
        <f>(Tarnos2!H44-120)/3</f>
        <v>-40</v>
      </c>
      <c r="I19" s="165"/>
      <c r="J19" s="165">
        <f>(B19+C19+D19+E19+F19+G19+H19)/4</f>
        <v>-4.5</v>
      </c>
    </row>
    <row r="20" spans="1:10" ht="20.95" customHeight="1">
      <c r="A20" s="135" t="s">
        <v>26</v>
      </c>
      <c r="B20" s="165">
        <f>Lagorce!N72</f>
        <v>3.6666666666666665</v>
      </c>
      <c r="C20" s="165">
        <f>Tarnos!N72</f>
        <v>3</v>
      </c>
      <c r="D20" s="165">
        <f>Perpezac!N72</f>
        <v>7.666666666666667</v>
      </c>
      <c r="E20" s="165">
        <f>Coutras!N72</f>
        <v>9.3333333333333339</v>
      </c>
      <c r="F20" s="165">
        <f>Brive!N72</f>
        <v>0</v>
      </c>
      <c r="G20" s="165">
        <f>'Lagorce 2'!N72</f>
        <v>6.333333333333333</v>
      </c>
      <c r="H20" s="166">
        <f>(Tarnos2!H74-120)/3</f>
        <v>-40</v>
      </c>
      <c r="I20" s="165"/>
      <c r="J20" s="165">
        <f>(B20+C20+D20+E20+F20+G20+H20)/6</f>
        <v>-1.6666666666666672</v>
      </c>
    </row>
    <row r="21" spans="1:10" ht="20.95" customHeight="1">
      <c r="A21" s="156" t="s">
        <v>113</v>
      </c>
      <c r="B21" s="165">
        <f>Lagorce!N41</f>
        <v>0</v>
      </c>
      <c r="C21" s="165">
        <f>Tarnos!N41</f>
        <v>0</v>
      </c>
      <c r="D21" s="165">
        <f>Perpezac!N41</f>
        <v>0</v>
      </c>
      <c r="E21" s="165">
        <f>Coutras!N41</f>
        <v>6.333333333333333</v>
      </c>
      <c r="F21" s="165">
        <f>Brive!N41</f>
        <v>0</v>
      </c>
      <c r="G21" s="165">
        <f>'Lagorce 2'!N41</f>
        <v>7.666666666666667</v>
      </c>
      <c r="H21" s="166"/>
      <c r="I21" s="165"/>
      <c r="J21" s="165">
        <f>(B21+C21+D21+E21+F21+G21+H21)/2</f>
        <v>7</v>
      </c>
    </row>
    <row r="22" spans="1:10" ht="20.95" customHeight="1">
      <c r="A22" s="150" t="s">
        <v>23</v>
      </c>
      <c r="B22" s="165">
        <f>Lagorce!N35</f>
        <v>7</v>
      </c>
      <c r="C22" s="165">
        <f>Tarnos!N35</f>
        <v>4.333333333333333</v>
      </c>
      <c r="D22" s="165">
        <f>Perpezac!N35</f>
        <v>11.666666666666666</v>
      </c>
      <c r="E22" s="165">
        <f>Coutras!N35</f>
        <v>10.333333333333334</v>
      </c>
      <c r="F22" s="165">
        <f>Brive!N35</f>
        <v>0</v>
      </c>
      <c r="G22" s="165">
        <f>'Lagorce 2'!N35</f>
        <v>6.666666666666667</v>
      </c>
      <c r="H22" s="166">
        <f>(Tarnos2!H35-120)/3</f>
        <v>24</v>
      </c>
      <c r="I22" s="165"/>
      <c r="J22" s="165">
        <f>(B22+C22+D22+E22+F22+G22+H22)/6</f>
        <v>10.666666666666666</v>
      </c>
    </row>
    <row r="23" spans="1:10" ht="20.95" customHeight="1">
      <c r="A23" s="156" t="s">
        <v>99</v>
      </c>
      <c r="B23" s="165">
        <f>Lagorce!N64</f>
        <v>8.3333333333333339</v>
      </c>
      <c r="C23" s="165">
        <f>Tarnos!N64</f>
        <v>4</v>
      </c>
      <c r="D23" s="165">
        <f>Perpezac!N64</f>
        <v>9.3333333333333339</v>
      </c>
      <c r="E23" s="165">
        <f>Coutras!N64</f>
        <v>10</v>
      </c>
      <c r="F23" s="165">
        <f>Brive!N64</f>
        <v>7</v>
      </c>
      <c r="G23" s="165">
        <f>'Lagorce 2'!N64</f>
        <v>8</v>
      </c>
      <c r="H23" s="166">
        <f>(Tarnos2!H65-120)/3</f>
        <v>-40</v>
      </c>
      <c r="I23" s="165"/>
      <c r="J23" s="165">
        <f>(B23+C23+D23+E23+F23+G23+H23)/7</f>
        <v>0.95238095238095311</v>
      </c>
    </row>
    <row r="24" spans="1:10" ht="20.95" customHeight="1">
      <c r="A24" s="157" t="s">
        <v>44</v>
      </c>
      <c r="B24" s="165">
        <f>Lagorce!N52</f>
        <v>10.666666666666666</v>
      </c>
      <c r="C24" s="165">
        <f>Tarnos!N52</f>
        <v>5</v>
      </c>
      <c r="D24" s="165">
        <f>Perpezac!N52</f>
        <v>10.666666666666666</v>
      </c>
      <c r="E24" s="165">
        <f>Coutras!N52</f>
        <v>0</v>
      </c>
      <c r="F24" s="165">
        <f>Brive!N52</f>
        <v>0</v>
      </c>
      <c r="G24" s="165">
        <f>'Lagorce 2'!N52</f>
        <v>11</v>
      </c>
      <c r="H24" s="166">
        <f>(Tarnos2!H53-120)/3</f>
        <v>-40</v>
      </c>
      <c r="I24" s="165"/>
      <c r="J24" s="165">
        <f>(B24+C24+D24+E24+F24+G24+H24)/6</f>
        <v>-0.44444444444444525</v>
      </c>
    </row>
    <row r="25" spans="1:10" ht="20.95" customHeight="1">
      <c r="A25" s="149" t="s">
        <v>76</v>
      </c>
      <c r="B25" s="165">
        <f>Lagorce!N68</f>
        <v>0</v>
      </c>
      <c r="C25" s="165">
        <f>Tarnos!N68</f>
        <v>0</v>
      </c>
      <c r="D25" s="165">
        <f>Perpezac!N68</f>
        <v>0</v>
      </c>
      <c r="E25" s="165">
        <f>Coutras!N68</f>
        <v>0</v>
      </c>
      <c r="F25" s="165">
        <f>Brive!N68</f>
        <v>0</v>
      </c>
      <c r="G25" s="165">
        <f>'Lagorce 2'!N68</f>
        <v>0</v>
      </c>
      <c r="H25" s="166">
        <v>8</v>
      </c>
      <c r="I25" s="165"/>
      <c r="J25" s="165">
        <f>(B25+C25+D25+E25+F25+G25+H25)</f>
        <v>8</v>
      </c>
    </row>
    <row r="26" spans="1:10" ht="20.95" customHeight="1">
      <c r="A26" s="135" t="s">
        <v>36</v>
      </c>
      <c r="B26" s="165">
        <f>Lagorce!N34</f>
        <v>11.666666666666666</v>
      </c>
      <c r="C26" s="165">
        <f>Tarnos!N34</f>
        <v>0</v>
      </c>
      <c r="D26" s="165">
        <f>Perpezac!N34</f>
        <v>0</v>
      </c>
      <c r="E26" s="165">
        <f>Coutras!N34</f>
        <v>0</v>
      </c>
      <c r="F26" s="165">
        <f>Brive!N34</f>
        <v>5</v>
      </c>
      <c r="G26" s="165">
        <f>'Lagorce 2'!N34</f>
        <v>0</v>
      </c>
      <c r="H26" s="166">
        <f>(Tarnos2!H34-120)/3</f>
        <v>16</v>
      </c>
      <c r="I26" s="165"/>
      <c r="J26" s="165">
        <f>(B26+C26+D26+E26+F26+G26+H26)/3</f>
        <v>10.888888888888888</v>
      </c>
    </row>
    <row r="27" spans="1:10" ht="20.95" customHeight="1">
      <c r="A27" s="158" t="s">
        <v>57</v>
      </c>
      <c r="B27" s="165">
        <f>Lagorce!N21</f>
        <v>8.3333333333333339</v>
      </c>
      <c r="C27" s="165">
        <f>Tarnos!N21</f>
        <v>5.333333333333333</v>
      </c>
      <c r="D27" s="165">
        <f>Perpezac!N21</f>
        <v>12.666666666666666</v>
      </c>
      <c r="E27" s="165">
        <f>Coutras!N21</f>
        <v>9.3333333333333339</v>
      </c>
      <c r="F27" s="165">
        <f>Brive!N21</f>
        <v>0</v>
      </c>
      <c r="G27" s="165">
        <f>'Lagorce 2'!N21</f>
        <v>8.3333333333333339</v>
      </c>
      <c r="H27" s="166">
        <f>(Tarnos2!H21-120)/3</f>
        <v>5.333333333333333</v>
      </c>
      <c r="I27" s="165"/>
      <c r="J27" s="165">
        <f>(B27+C27+D27+E27+F27+G27+H27)/6</f>
        <v>8.2222222222222232</v>
      </c>
    </row>
    <row r="28" spans="1:10" ht="20.95" customHeight="1">
      <c r="A28" s="153" t="s">
        <v>74</v>
      </c>
      <c r="B28" s="165">
        <f>Lagorce!N61</f>
        <v>14</v>
      </c>
      <c r="C28" s="165">
        <f>Tarnos!N61</f>
        <v>0</v>
      </c>
      <c r="D28" s="165">
        <f>Perpezac!N61</f>
        <v>19.666666666666668</v>
      </c>
      <c r="E28" s="165">
        <f>Coutras!N61</f>
        <v>15</v>
      </c>
      <c r="F28" s="165">
        <f>Brive!N61</f>
        <v>0</v>
      </c>
      <c r="G28" s="165">
        <f>'Lagorce 2'!N61</f>
        <v>0</v>
      </c>
      <c r="H28" s="166"/>
      <c r="I28" s="165"/>
      <c r="J28" s="165">
        <f>(B28+C28+D28+E28+F28+G28+H28)/6</f>
        <v>8.1111111111111125</v>
      </c>
    </row>
    <row r="29" spans="1:10" ht="20.95" customHeight="1">
      <c r="A29" s="135" t="s">
        <v>47</v>
      </c>
      <c r="B29" s="165">
        <f>Lagorce!N59</f>
        <v>9.3333333333333339</v>
      </c>
      <c r="C29" s="165">
        <f>Tarnos!N59</f>
        <v>0</v>
      </c>
      <c r="D29" s="165">
        <f>Perpezac!N59</f>
        <v>13</v>
      </c>
      <c r="E29" s="165">
        <f>Coutras!N59</f>
        <v>0</v>
      </c>
      <c r="F29" s="165">
        <f>Brive!N59</f>
        <v>5.333333333333333</v>
      </c>
      <c r="G29" s="165">
        <f>'Lagorce 2'!N59</f>
        <v>0</v>
      </c>
      <c r="H29" s="166">
        <f>(Tarnos2!H60-120)/3</f>
        <v>-40</v>
      </c>
      <c r="I29" s="165"/>
      <c r="J29" s="165">
        <f>(B29+C29+D29+E29+F29+G29+H29)/4</f>
        <v>-3.083333333333333</v>
      </c>
    </row>
    <row r="30" spans="1:10" ht="20.95" customHeight="1">
      <c r="A30" s="135" t="s">
        <v>41</v>
      </c>
      <c r="B30" s="165">
        <f>Lagorce!N29</f>
        <v>0</v>
      </c>
      <c r="C30" s="165">
        <f>Tarnos!N29</f>
        <v>6.666666666666667</v>
      </c>
      <c r="D30" s="165">
        <f>Perpezac!N29</f>
        <v>13</v>
      </c>
      <c r="E30" s="165">
        <f>Coutras!N29</f>
        <v>10.333333333333334</v>
      </c>
      <c r="F30" s="165">
        <f>Brive!N29</f>
        <v>7.333333333333333</v>
      </c>
      <c r="G30" s="165">
        <f>'Lagorce 2'!N29</f>
        <v>7.666666666666667</v>
      </c>
      <c r="H30" s="166">
        <f>(Tarnos2!H29-120)/3</f>
        <v>8</v>
      </c>
      <c r="I30" s="165"/>
      <c r="J30" s="165">
        <f>(B30+C30+D30+E30+F30+G30+H30)/6</f>
        <v>8.8333333333333339</v>
      </c>
    </row>
    <row r="31" spans="1:10" ht="20.95" customHeight="1">
      <c r="A31" s="153" t="s">
        <v>46</v>
      </c>
      <c r="B31" s="165">
        <f>Lagorce!N17</f>
        <v>0</v>
      </c>
      <c r="C31" s="165">
        <f>Tarnos!N17</f>
        <v>0</v>
      </c>
      <c r="D31" s="165">
        <f>Perpezac!N17</f>
        <v>0</v>
      </c>
      <c r="E31" s="165">
        <f>Coutras!N17</f>
        <v>0</v>
      </c>
      <c r="F31" s="165">
        <f>Brive!N17</f>
        <v>8.6666666666666661</v>
      </c>
      <c r="G31" s="165">
        <f>'Lagorce 2'!N17</f>
        <v>0</v>
      </c>
      <c r="H31" s="166"/>
      <c r="I31" s="165"/>
      <c r="J31" s="165">
        <f>(B31+C31+D31+E31+F31+G31+H31)</f>
        <v>8.6666666666666661</v>
      </c>
    </row>
    <row r="32" spans="1:10" ht="20.95" customHeight="1">
      <c r="A32" s="156" t="s">
        <v>100</v>
      </c>
      <c r="B32" s="165">
        <f>Lagorce!N28</f>
        <v>11.333333333333334</v>
      </c>
      <c r="C32" s="165">
        <f>Tarnos!N28</f>
        <v>7</v>
      </c>
      <c r="D32" s="165">
        <f>Perpezac!N28</f>
        <v>0</v>
      </c>
      <c r="E32" s="165">
        <f>Coutras!N28</f>
        <v>0</v>
      </c>
      <c r="F32" s="165">
        <f>Brive!N28</f>
        <v>0</v>
      </c>
      <c r="G32" s="165">
        <f>'Lagorce 2'!N28</f>
        <v>0</v>
      </c>
      <c r="H32" s="166"/>
      <c r="I32" s="165"/>
      <c r="J32" s="165">
        <f>(B32+C32+D32+E32+F32+G32+H32)/2</f>
        <v>9.1666666666666679</v>
      </c>
    </row>
    <row r="33" spans="1:10" ht="20.95" customHeight="1">
      <c r="A33" s="156" t="s">
        <v>98</v>
      </c>
      <c r="B33" s="165">
        <f>Lagorce!N23</f>
        <v>10.333333333333334</v>
      </c>
      <c r="C33" s="165">
        <f>Tarnos!N23</f>
        <v>8.6666666666666661</v>
      </c>
      <c r="D33" s="165">
        <f>Perpezac!N23</f>
        <v>0</v>
      </c>
      <c r="E33" s="165">
        <f>Coutras!N23</f>
        <v>15.666666666666666</v>
      </c>
      <c r="F33" s="165">
        <f>Brive!N23</f>
        <v>6.333333333333333</v>
      </c>
      <c r="G33" s="165">
        <f>'Lagorce 2'!N23</f>
        <v>9</v>
      </c>
      <c r="H33" s="166">
        <f>(Tarnos2!H23-120)/3</f>
        <v>5.333333333333333</v>
      </c>
      <c r="I33" s="165"/>
      <c r="J33" s="165">
        <f>(B33+C33+D33+E33+F33+G33+H33)/6</f>
        <v>9.2222222222222232</v>
      </c>
    </row>
    <row r="34" spans="1:10" ht="20.95" customHeight="1">
      <c r="A34" s="157" t="s">
        <v>45</v>
      </c>
      <c r="B34" s="165">
        <f>Lagorce!N38</f>
        <v>0</v>
      </c>
      <c r="C34" s="165">
        <f>Tarnos!N38</f>
        <v>4.666666666666667</v>
      </c>
      <c r="D34" s="165">
        <f>Perpezac!N38</f>
        <v>15.666666666666666</v>
      </c>
      <c r="E34" s="165">
        <f>Coutras!N38</f>
        <v>15.333333333333334</v>
      </c>
      <c r="F34" s="165">
        <f>Brive!N38</f>
        <v>8</v>
      </c>
      <c r="G34" s="165">
        <f>'Lagorce 2'!N38</f>
        <v>7.333333333333333</v>
      </c>
      <c r="H34" s="166">
        <f>(Tarnos2!H38-120)/3</f>
        <v>-40</v>
      </c>
      <c r="I34" s="165"/>
      <c r="J34" s="165">
        <f>(B34+C34+D34+E34+F34+G34+H34)/6</f>
        <v>1.8333333333333333</v>
      </c>
    </row>
    <row r="35" spans="1:10" ht="20.95" customHeight="1">
      <c r="A35" s="152" t="s">
        <v>97</v>
      </c>
      <c r="B35" s="165">
        <f>Lagorce!N22</f>
        <v>10.666666666666666</v>
      </c>
      <c r="C35" s="165">
        <f>Tarnos!N22</f>
        <v>5.333333333333333</v>
      </c>
      <c r="D35" s="165">
        <f>Perpezac!N22</f>
        <v>13.333333333333334</v>
      </c>
      <c r="E35" s="165">
        <f>Coutras!N22</f>
        <v>12.666666666666666</v>
      </c>
      <c r="F35" s="165">
        <f>Brive!N22</f>
        <v>10.333333333333334</v>
      </c>
      <c r="G35" s="165">
        <f>'Lagorce 2'!N22</f>
        <v>11</v>
      </c>
      <c r="H35" s="166">
        <f>(Tarnos2!H22-120)/3</f>
        <v>5.333333333333333</v>
      </c>
      <c r="I35" s="165"/>
      <c r="J35" s="165">
        <f>(B35+C35+D35+E35+F35+G35+H35)/7</f>
        <v>9.8095238095238102</v>
      </c>
    </row>
    <row r="36" spans="1:10" ht="20.95" customHeight="1">
      <c r="A36" s="153" t="s">
        <v>96</v>
      </c>
      <c r="B36" s="165">
        <f>Lagorce!N69</f>
        <v>11.333333333333334</v>
      </c>
      <c r="C36" s="165">
        <f>Tarnos!N69</f>
        <v>0</v>
      </c>
      <c r="D36" s="165">
        <f>Perpezac!N69</f>
        <v>11</v>
      </c>
      <c r="E36" s="165">
        <f>Coutras!N69</f>
        <v>12.333333333333334</v>
      </c>
      <c r="F36" s="165">
        <f>Brive!N69</f>
        <v>10.666666666666666</v>
      </c>
      <c r="G36" s="165">
        <f>'Lagorce 2'!N69</f>
        <v>7.666666666666667</v>
      </c>
      <c r="H36" s="166">
        <f>(Tarnos2!H71-120)/3</f>
        <v>-40</v>
      </c>
      <c r="I36" s="165"/>
      <c r="J36" s="165">
        <f>(B36+C36+D36+E36+F36+G36+H36)/6</f>
        <v>2.1666666666666665</v>
      </c>
    </row>
    <row r="37" spans="1:10" ht="20.95" customHeight="1">
      <c r="A37" s="135" t="s">
        <v>34</v>
      </c>
      <c r="B37" s="165">
        <f>Lagorce!N36</f>
        <v>0</v>
      </c>
      <c r="C37" s="165">
        <f>Tarnos!N36</f>
        <v>0</v>
      </c>
      <c r="D37" s="165">
        <f>Perpezac!N36</f>
        <v>0</v>
      </c>
      <c r="E37" s="165">
        <f>Coutras!N36</f>
        <v>11.333333333333334</v>
      </c>
      <c r="F37" s="165">
        <f>Brive!N36</f>
        <v>8.6666666666666661</v>
      </c>
      <c r="G37" s="165">
        <f>'Lagorce 2'!N36</f>
        <v>0</v>
      </c>
      <c r="H37" s="166"/>
      <c r="I37" s="165"/>
      <c r="J37" s="165">
        <f>(B37+C37+D37+E37+F37+G37+H37)/2</f>
        <v>10</v>
      </c>
    </row>
    <row r="38" spans="1:10" ht="20.95" customHeight="1">
      <c r="A38" s="159" t="s">
        <v>123</v>
      </c>
      <c r="B38" s="165">
        <f>Lagorce!N56</f>
        <v>0</v>
      </c>
      <c r="C38" s="165">
        <f>Tarnos!N56</f>
        <v>0</v>
      </c>
      <c r="D38" s="165">
        <f>Perpezac!N56</f>
        <v>0</v>
      </c>
      <c r="E38" s="165">
        <f>Coutras!N56</f>
        <v>0</v>
      </c>
      <c r="F38" s="165">
        <f>Brive!N56</f>
        <v>0</v>
      </c>
      <c r="G38" s="165">
        <f>'Lagorce 2'!N56</f>
        <v>10.666666666666666</v>
      </c>
      <c r="H38" s="166"/>
      <c r="I38" s="165"/>
      <c r="J38" s="165">
        <f>(B38+C38+D38+E38+F38+G38+H38)</f>
        <v>10.666666666666666</v>
      </c>
    </row>
    <row r="39" spans="1:10" ht="20.95" customHeight="1">
      <c r="A39" s="150" t="s">
        <v>77</v>
      </c>
      <c r="B39" s="165">
        <f>Lagorce!N10</f>
        <v>11.666666666666666</v>
      </c>
      <c r="C39" s="165">
        <f>Tarnos!N10</f>
        <v>0</v>
      </c>
      <c r="D39" s="165">
        <f>Perpezac!N10</f>
        <v>0</v>
      </c>
      <c r="E39" s="165">
        <f>Coutras!N10</f>
        <v>12.333333333333334</v>
      </c>
      <c r="F39" s="165">
        <f>Brive!N10</f>
        <v>0</v>
      </c>
      <c r="G39" s="165">
        <f>'Lagorce 2'!N10</f>
        <v>9.6666666666666661</v>
      </c>
      <c r="H39" s="166"/>
      <c r="I39" s="165"/>
      <c r="J39" s="165">
        <f>(B39+C39+D39+E39+F39+G39+H39)/3</f>
        <v>11.222222222222221</v>
      </c>
    </row>
    <row r="40" spans="1:10" ht="20.95" customHeight="1">
      <c r="A40" s="135" t="s">
        <v>106</v>
      </c>
      <c r="B40" s="165">
        <f>Lagorce!N45</f>
        <v>0</v>
      </c>
      <c r="C40" s="165">
        <f>Tarnos!N45</f>
        <v>0</v>
      </c>
      <c r="D40" s="165">
        <f>Perpezac!N45</f>
        <v>15.333333333333334</v>
      </c>
      <c r="E40" s="165">
        <f>Coutras!N45</f>
        <v>0</v>
      </c>
      <c r="F40" s="165">
        <f>Brive!N45</f>
        <v>7.333333333333333</v>
      </c>
      <c r="G40" s="165">
        <f>'Lagorce 2'!N45</f>
        <v>0</v>
      </c>
      <c r="H40" s="166"/>
      <c r="I40" s="165"/>
      <c r="J40" s="165">
        <f>(B40+C40+D40+E40+F40+G40+H40)/2</f>
        <v>11.333333333333334</v>
      </c>
    </row>
    <row r="41" spans="1:10" ht="20.95" customHeight="1">
      <c r="A41" s="135" t="s">
        <v>62</v>
      </c>
      <c r="B41" s="165">
        <f>Lagorce!N65</f>
        <v>0</v>
      </c>
      <c r="C41" s="165">
        <f>Tarnos!N65</f>
        <v>11.666666666666666</v>
      </c>
      <c r="D41" s="165">
        <f>Perpezac!N65</f>
        <v>0</v>
      </c>
      <c r="E41" s="165">
        <f>Coutras!N65</f>
        <v>0</v>
      </c>
      <c r="F41" s="165">
        <f>Brive!N65</f>
        <v>0</v>
      </c>
      <c r="G41" s="165">
        <f>'Lagorce 2'!N65</f>
        <v>0</v>
      </c>
      <c r="H41" s="166"/>
      <c r="I41" s="165"/>
      <c r="J41" s="165">
        <f>(B41+C41+D41+E41+F41+G41+H41)</f>
        <v>11.666666666666666</v>
      </c>
    </row>
    <row r="42" spans="1:10" ht="20.95" customHeight="1">
      <c r="A42" s="157" t="s">
        <v>40</v>
      </c>
      <c r="B42" s="165">
        <f>Lagorce!N63</f>
        <v>0</v>
      </c>
      <c r="C42" s="165">
        <f>Tarnos!N63</f>
        <v>10</v>
      </c>
      <c r="D42" s="165">
        <f>Perpezac!N63</f>
        <v>17.666666666666668</v>
      </c>
      <c r="E42" s="165">
        <f>Coutras!N63</f>
        <v>13</v>
      </c>
      <c r="F42" s="165">
        <f>Brive!N63</f>
        <v>7.666666666666667</v>
      </c>
      <c r="G42" s="165">
        <f>'Lagorce 2'!N63</f>
        <v>0</v>
      </c>
      <c r="H42" s="166">
        <f>(Tarnos2!H64-120)/3</f>
        <v>-40</v>
      </c>
      <c r="I42" s="165"/>
      <c r="J42" s="165">
        <f>(B42+C42+D42+E42+F42+G42+H42)/5</f>
        <v>1.6666666666666672</v>
      </c>
    </row>
    <row r="43" spans="1:10" ht="20.95" customHeight="1">
      <c r="A43" s="157" t="s">
        <v>28</v>
      </c>
      <c r="B43" s="165">
        <f>Lagorce!N71</f>
        <v>13.666666666666666</v>
      </c>
      <c r="C43" s="165">
        <f>Tarnos!N71</f>
        <v>5.333333333333333</v>
      </c>
      <c r="D43" s="165">
        <f>Perpezac!N71</f>
        <v>18.666666666666668</v>
      </c>
      <c r="E43" s="165">
        <f>Coutras!N71</f>
        <v>0</v>
      </c>
      <c r="F43" s="165">
        <f>Brive!N71</f>
        <v>0</v>
      </c>
      <c r="G43" s="165">
        <f>'Lagorce 2'!N71</f>
        <v>0</v>
      </c>
      <c r="H43" s="166"/>
      <c r="I43" s="165"/>
      <c r="J43" s="165">
        <f>(B43+C43+D43+E43+F43+G43+H43)/3</f>
        <v>12.555555555555557</v>
      </c>
    </row>
    <row r="44" spans="1:10" ht="20.95" customHeight="1">
      <c r="A44" s="135" t="s">
        <v>64</v>
      </c>
      <c r="B44" s="165">
        <f>Lagorce!N53</f>
        <v>0</v>
      </c>
      <c r="C44" s="165">
        <f>Tarnos!N53</f>
        <v>0</v>
      </c>
      <c r="D44" s="165">
        <f>Perpezac!N53</f>
        <v>0</v>
      </c>
      <c r="E44" s="165">
        <f>Coutras!N53</f>
        <v>13</v>
      </c>
      <c r="F44" s="165">
        <f>Brive!N53</f>
        <v>0</v>
      </c>
      <c r="G44" s="165">
        <f>'Lagorce 2'!N53</f>
        <v>0</v>
      </c>
      <c r="H44" s="166"/>
      <c r="I44" s="165"/>
      <c r="J44" s="165">
        <f>(B44+C44+D44+E44+F44+G44+H44)</f>
        <v>13</v>
      </c>
    </row>
    <row r="45" spans="1:10" ht="20.95" customHeight="1">
      <c r="A45" s="135" t="s">
        <v>25</v>
      </c>
      <c r="B45" s="165">
        <f>Lagorce!N60</f>
        <v>0</v>
      </c>
      <c r="C45" s="165">
        <f>Tarnos!N60</f>
        <v>12</v>
      </c>
      <c r="D45" s="165">
        <f>Perpezac!N60</f>
        <v>20</v>
      </c>
      <c r="E45" s="165">
        <f>Coutras!N60</f>
        <v>14.333333333333334</v>
      </c>
      <c r="F45" s="165">
        <f>Brive!N60</f>
        <v>8</v>
      </c>
      <c r="G45" s="165">
        <f>'Lagorce 2'!N60</f>
        <v>0</v>
      </c>
      <c r="H45" s="166">
        <f>(Tarnos2!H61-120)/3</f>
        <v>-40</v>
      </c>
      <c r="I45" s="165"/>
      <c r="J45" s="165">
        <f>(B45+C45+D45+E45+F45+G45+H45)/5</f>
        <v>2.8666666666666671</v>
      </c>
    </row>
    <row r="46" spans="1:10" ht="20.95" customHeight="1">
      <c r="A46" s="158" t="s">
        <v>21</v>
      </c>
      <c r="B46" s="165">
        <f>Lagorce!N19</f>
        <v>14</v>
      </c>
      <c r="C46" s="165">
        <f>Tarnos!N19</f>
        <v>11.333333333333334</v>
      </c>
      <c r="D46" s="165">
        <f>Perpezac!N19</f>
        <v>0</v>
      </c>
      <c r="E46" s="165">
        <f>Coutras!N19</f>
        <v>17</v>
      </c>
      <c r="F46" s="165">
        <f>Brive!N19</f>
        <v>0</v>
      </c>
      <c r="G46" s="165">
        <f>'Lagorce 2'!N19</f>
        <v>0</v>
      </c>
      <c r="H46" s="166"/>
      <c r="I46" s="165"/>
      <c r="J46" s="165">
        <f>(B46+C46+D46+E46+F46+G46+H46)/3</f>
        <v>14.111111111111112</v>
      </c>
    </row>
    <row r="47" spans="1:10" ht="20.95" customHeight="1">
      <c r="A47" s="160" t="s">
        <v>19</v>
      </c>
      <c r="B47" s="165">
        <f>Lagorce!N47</f>
        <v>11.666666666666666</v>
      </c>
      <c r="C47" s="165">
        <f>Tarnos!N47</f>
        <v>0</v>
      </c>
      <c r="D47" s="165">
        <f>Perpezac!N47</f>
        <v>21</v>
      </c>
      <c r="E47" s="165">
        <f>Coutras!N47</f>
        <v>13</v>
      </c>
      <c r="F47" s="165">
        <f>Brive!N47</f>
        <v>13</v>
      </c>
      <c r="G47" s="165">
        <f>'Lagorce 2'!N47</f>
        <v>12</v>
      </c>
      <c r="H47" s="166">
        <f>(Tarnos2!H48-120)/3</f>
        <v>-40</v>
      </c>
      <c r="I47" s="165"/>
      <c r="J47" s="165">
        <f>(B47+C47+D47+E47+F47+G47+H47)/6</f>
        <v>5.1111111111111098</v>
      </c>
    </row>
    <row r="48" spans="1:10" ht="20.95" customHeight="1">
      <c r="A48" s="161" t="s">
        <v>27</v>
      </c>
      <c r="B48" s="165">
        <f>Lagorce!N70</f>
        <v>12.333333333333334</v>
      </c>
      <c r="C48" s="165">
        <f>Tarnos!N70</f>
        <v>13</v>
      </c>
      <c r="D48" s="165">
        <f>Perpezac!N70</f>
        <v>20.333333333333332</v>
      </c>
      <c r="E48" s="165">
        <f>Coutras!N70</f>
        <v>16.333333333333332</v>
      </c>
      <c r="F48" s="165">
        <f>Brive!N70</f>
        <v>0</v>
      </c>
      <c r="G48" s="165">
        <f>'Lagorce 2'!N70</f>
        <v>0</v>
      </c>
      <c r="H48" s="166">
        <f>(Tarnos2!H72-120)/3</f>
        <v>-40</v>
      </c>
      <c r="I48" s="165"/>
      <c r="J48" s="165">
        <f>(B48+C48+D48+E48+F48+G48+H48)/5</f>
        <v>4.4000000000000004</v>
      </c>
    </row>
    <row r="49" spans="1:10" ht="20.95" customHeight="1">
      <c r="A49" s="150" t="s">
        <v>65</v>
      </c>
      <c r="B49" s="165">
        <f>Lagorce!N7</f>
        <v>12</v>
      </c>
      <c r="C49" s="165">
        <f>Tarnos!N7</f>
        <v>0</v>
      </c>
      <c r="D49" s="165">
        <f>Perpezac!N7</f>
        <v>0</v>
      </c>
      <c r="E49" s="165">
        <f>Coutras!N7</f>
        <v>18.666666666666668</v>
      </c>
      <c r="F49" s="165">
        <f>Brive!N7</f>
        <v>0</v>
      </c>
      <c r="G49" s="165">
        <f>'Lagorce 2'!N7</f>
        <v>0</v>
      </c>
      <c r="H49" s="166"/>
      <c r="I49" s="165"/>
      <c r="J49" s="165">
        <f>(B49+C49+D49+E49+F49+G49+H49)/2</f>
        <v>15.333333333333334</v>
      </c>
    </row>
    <row r="50" spans="1:10" ht="20.95" customHeight="1">
      <c r="A50" s="156" t="s">
        <v>111</v>
      </c>
      <c r="B50" s="165">
        <f>Lagorce!N27</f>
        <v>0</v>
      </c>
      <c r="C50" s="165">
        <f>Tarnos!N27</f>
        <v>0</v>
      </c>
      <c r="D50" s="165">
        <f>Perpezac!N27</f>
        <v>0</v>
      </c>
      <c r="E50" s="165">
        <f>Coutras!N27</f>
        <v>17.333333333333332</v>
      </c>
      <c r="F50" s="165">
        <f>Brive!N27</f>
        <v>0</v>
      </c>
      <c r="G50" s="165">
        <f>'Lagorce 2'!N27</f>
        <v>0</v>
      </c>
      <c r="H50" s="166"/>
      <c r="I50" s="165"/>
      <c r="J50" s="165">
        <f>(B50+C50+D50+E50+F50+G50+H50)</f>
        <v>17.333333333333332</v>
      </c>
    </row>
    <row r="51" spans="1:10" ht="20.95" customHeight="1">
      <c r="A51" s="160" t="s">
        <v>32</v>
      </c>
      <c r="B51" s="165">
        <f>Lagorce!N5</f>
        <v>22.666666666666668</v>
      </c>
      <c r="C51" s="165">
        <f>Tarnos!N5</f>
        <v>0</v>
      </c>
      <c r="D51" s="165">
        <f>Perpezac!N5</f>
        <v>23.666666666666668</v>
      </c>
      <c r="E51" s="165">
        <f>Coutras!N5</f>
        <v>13</v>
      </c>
      <c r="F51" s="165">
        <f>Brive!N5</f>
        <v>13.666666666666666</v>
      </c>
      <c r="G51" s="165">
        <f>'Lagorce 2'!N5</f>
        <v>17</v>
      </c>
      <c r="H51" s="166">
        <f>(Tarnos2!H5-120)/3</f>
        <v>-0.33333333333333331</v>
      </c>
      <c r="I51" s="165"/>
      <c r="J51" s="165">
        <f>(B51+C51+D51+E51+F51+G51+H51)/6</f>
        <v>14.944444444444445</v>
      </c>
    </row>
    <row r="52" spans="1:10" ht="20.95" customHeight="1">
      <c r="A52" s="162" t="s">
        <v>115</v>
      </c>
      <c r="B52" s="165">
        <f>Lagorce!N67</f>
        <v>0</v>
      </c>
      <c r="C52" s="165">
        <f>Tarnos!N67</f>
        <v>0</v>
      </c>
      <c r="D52" s="165">
        <f>Perpezac!N67</f>
        <v>19.666666666666668</v>
      </c>
      <c r="E52" s="165">
        <f>Coutras!N67</f>
        <v>0</v>
      </c>
      <c r="F52" s="165">
        <f>Brive!N67</f>
        <v>0</v>
      </c>
      <c r="G52" s="165">
        <f>'Lagorce 2'!N67</f>
        <v>0</v>
      </c>
      <c r="H52" s="166"/>
      <c r="I52" s="165"/>
      <c r="J52" s="165">
        <f>(B52+C52+D52+E52+F52+G52+H52)/1</f>
        <v>19.666666666666668</v>
      </c>
    </row>
    <row r="53" spans="1:10" ht="20.95" customHeight="1">
      <c r="A53" s="152" t="s">
        <v>78</v>
      </c>
      <c r="B53" s="165">
        <f>Lagorce!N8</f>
        <v>25</v>
      </c>
      <c r="C53" s="165">
        <f>Tarnos!N8</f>
        <v>0</v>
      </c>
      <c r="D53" s="165">
        <f>Perpezac!N8</f>
        <v>0</v>
      </c>
      <c r="E53" s="165">
        <f>Coutras!N8</f>
        <v>0</v>
      </c>
      <c r="F53" s="165">
        <f>Brive!N8</f>
        <v>0</v>
      </c>
      <c r="G53" s="165">
        <f>'Lagorce 2'!N8</f>
        <v>15.666666666666666</v>
      </c>
      <c r="H53" s="166"/>
      <c r="I53" s="165"/>
      <c r="J53" s="165">
        <f>(B53+C53+D53+E53+F53+G53+H53)/2</f>
        <v>20.333333333333332</v>
      </c>
    </row>
    <row r="54" spans="1:10" ht="20.95" customHeight="1">
      <c r="A54" s="156" t="s">
        <v>114</v>
      </c>
      <c r="B54" s="165">
        <f>Lagorce!N50</f>
        <v>0</v>
      </c>
      <c r="C54" s="165">
        <f>Tarnos!N50</f>
        <v>0</v>
      </c>
      <c r="D54" s="165">
        <f>Perpezac!N50</f>
        <v>0</v>
      </c>
      <c r="E54" s="165">
        <f>Coutras!N50</f>
        <v>22.333333333333332</v>
      </c>
      <c r="F54" s="165">
        <f>Brive!N50</f>
        <v>0</v>
      </c>
      <c r="G54" s="165">
        <f>'Lagorce 2'!N50</f>
        <v>0</v>
      </c>
      <c r="H54" s="166"/>
      <c r="I54" s="165"/>
      <c r="J54" s="165">
        <f>(B54+C54+D54+E54+F54+G54+H54)</f>
        <v>22.333333333333332</v>
      </c>
    </row>
    <row r="55" spans="1:10" ht="20.95" customHeight="1">
      <c r="A55" s="161" t="s">
        <v>73</v>
      </c>
      <c r="B55" s="165">
        <f>Lagorce!N74</f>
        <v>0</v>
      </c>
      <c r="C55" s="165">
        <f>Tarnos!N74</f>
        <v>20.333333333333332</v>
      </c>
      <c r="D55" s="165">
        <f>Perpezac!N74</f>
        <v>32.333333333333336</v>
      </c>
      <c r="E55" s="165">
        <f>Coutras!N74</f>
        <v>24.666666666666668</v>
      </c>
      <c r="F55" s="165">
        <f>Brive!N74</f>
        <v>21.333333333333332</v>
      </c>
      <c r="G55" s="165">
        <f>'Lagorce 2'!N74</f>
        <v>24</v>
      </c>
      <c r="H55" s="166">
        <f>(Tarnos2!H76-120)/3</f>
        <v>-40</v>
      </c>
      <c r="I55" s="165"/>
      <c r="J55" s="165">
        <f>(B55+C55+D55+E55+F55+G55+H55)/6</f>
        <v>13.777777777777779</v>
      </c>
    </row>
    <row r="56" spans="1:10" ht="20.95" customHeight="1">
      <c r="A56" s="163" t="s">
        <v>95</v>
      </c>
      <c r="B56" s="165">
        <f>Lagorce!N9</f>
        <v>42.333333333333336</v>
      </c>
      <c r="C56" s="165">
        <f>Tarnos!N9</f>
        <v>0</v>
      </c>
      <c r="D56" s="165">
        <f>Perpezac!N9</f>
        <v>0</v>
      </c>
      <c r="E56" s="165">
        <f>Coutras!N9</f>
        <v>0</v>
      </c>
      <c r="F56" s="165">
        <f>Brive!N9</f>
        <v>0</v>
      </c>
      <c r="G56" s="165">
        <f>'Lagorce 2'!N9</f>
        <v>0</v>
      </c>
      <c r="H56" s="166"/>
      <c r="I56" s="165"/>
      <c r="J56" s="165">
        <f>(B56+C56+D56+E56+F56+G56+H56)</f>
        <v>42.333333333333336</v>
      </c>
    </row>
    <row r="57" spans="1:10" ht="20.95" customHeight="1">
      <c r="A57" s="153" t="s">
        <v>81</v>
      </c>
      <c r="B57" s="165">
        <f>Lagorce!N62</f>
        <v>15</v>
      </c>
      <c r="C57" s="165">
        <f>Tarnos!N62</f>
        <v>0</v>
      </c>
      <c r="D57" s="165">
        <f>Perpezac!N62</f>
        <v>332</v>
      </c>
      <c r="E57" s="165">
        <f>Coutras!N62</f>
        <v>0</v>
      </c>
      <c r="F57" s="165">
        <f>Brive!N62</f>
        <v>0</v>
      </c>
      <c r="G57" s="165">
        <f>'Lagorce 2'!N62</f>
        <v>0</v>
      </c>
      <c r="H57" s="166"/>
      <c r="I57" s="165"/>
      <c r="J57" s="165">
        <f>(B57+C57+D57+E57+F57+G57+H57)/2</f>
        <v>173.5</v>
      </c>
    </row>
    <row r="58" spans="1:10" ht="20.95" customHeight="1">
      <c r="A58" s="149" t="s">
        <v>70</v>
      </c>
      <c r="B58" s="165">
        <f>Lagorce!N11</f>
        <v>0</v>
      </c>
      <c r="C58" s="165">
        <f>Tarnos!N11</f>
        <v>0</v>
      </c>
      <c r="D58" s="165">
        <f>Perpezac!N11</f>
        <v>0</v>
      </c>
      <c r="E58" s="165">
        <f>Coutras!N11</f>
        <v>0</v>
      </c>
      <c r="F58" s="165">
        <f>Brive!N11</f>
        <v>0</v>
      </c>
      <c r="G58" s="165">
        <f>'Lagorce 2'!N11</f>
        <v>0</v>
      </c>
      <c r="H58" s="166"/>
      <c r="I58" s="165"/>
      <c r="J58" s="165">
        <f>(B58+C58+D58+E58+F58+G58+H58)/6</f>
        <v>0</v>
      </c>
    </row>
    <row r="59" spans="1:10" ht="20.95" customHeight="1">
      <c r="A59" s="164" t="s">
        <v>68</v>
      </c>
      <c r="B59" s="165">
        <f>Lagorce!N13</f>
        <v>0</v>
      </c>
      <c r="C59" s="165">
        <f>Tarnos!N13</f>
        <v>0</v>
      </c>
      <c r="D59" s="165">
        <f>Perpezac!N13</f>
        <v>0</v>
      </c>
      <c r="E59" s="165">
        <f>Coutras!N13</f>
        <v>0</v>
      </c>
      <c r="F59" s="165">
        <f>Brive!N13</f>
        <v>0</v>
      </c>
      <c r="G59" s="165">
        <f>'Lagorce 2'!N13</f>
        <v>0</v>
      </c>
      <c r="H59" s="166"/>
      <c r="I59" s="165"/>
      <c r="J59" s="165">
        <f>(B59+C59+D59+E59+F59+G59+H59)/6</f>
        <v>0</v>
      </c>
    </row>
    <row r="60" spans="1:10" ht="20.95" customHeight="1">
      <c r="A60" s="149" t="s">
        <v>69</v>
      </c>
      <c r="B60" s="165">
        <f>Lagorce!N14</f>
        <v>0</v>
      </c>
      <c r="C60" s="165">
        <f>Tarnos!N14</f>
        <v>0</v>
      </c>
      <c r="D60" s="165">
        <f>Perpezac!N14</f>
        <v>0</v>
      </c>
      <c r="E60" s="165">
        <f>Coutras!N14</f>
        <v>0</v>
      </c>
      <c r="F60" s="165">
        <f>Brive!N14</f>
        <v>0</v>
      </c>
      <c r="G60" s="165">
        <f>'Lagorce 2'!N14</f>
        <v>0</v>
      </c>
      <c r="H60" s="166"/>
      <c r="I60" s="165"/>
      <c r="J60" s="165">
        <f>(B60+C60+D60+E60+F60+G60+H60)/6</f>
        <v>0</v>
      </c>
    </row>
    <row r="61" spans="1:10" ht="20.95" customHeight="1">
      <c r="A61" s="149" t="s">
        <v>71</v>
      </c>
      <c r="B61" s="165">
        <f>Lagorce!N15</f>
        <v>0</v>
      </c>
      <c r="C61" s="165">
        <f>Tarnos!N15</f>
        <v>0</v>
      </c>
      <c r="D61" s="165">
        <f>Perpezac!N15</f>
        <v>0</v>
      </c>
      <c r="E61" s="165">
        <f>Coutras!N15</f>
        <v>0</v>
      </c>
      <c r="F61" s="165">
        <f>Brive!N15</f>
        <v>0</v>
      </c>
      <c r="G61" s="165">
        <f>'Lagorce 2'!N15</f>
        <v>0</v>
      </c>
      <c r="H61" s="166"/>
      <c r="I61" s="165"/>
      <c r="J61" s="165">
        <f>(B61+C61+D61+E61+F61+G61+H61)/6</f>
        <v>0</v>
      </c>
    </row>
    <row r="62" spans="1:10" ht="20.95" customHeight="1">
      <c r="A62" s="149" t="s">
        <v>31</v>
      </c>
      <c r="B62" s="165">
        <f>Lagorce!N24</f>
        <v>0</v>
      </c>
      <c r="C62" s="165">
        <f>Tarnos!N24</f>
        <v>0</v>
      </c>
      <c r="D62" s="165">
        <f>Perpezac!N24</f>
        <v>0</v>
      </c>
      <c r="E62" s="165">
        <f>Coutras!N24</f>
        <v>0</v>
      </c>
      <c r="F62" s="165">
        <f>Brive!N24</f>
        <v>0</v>
      </c>
      <c r="G62" s="165">
        <f>'Lagorce 2'!N24</f>
        <v>0</v>
      </c>
      <c r="H62" s="166"/>
      <c r="I62" s="165"/>
      <c r="J62" s="165">
        <f>(B62+C62+D62+E62+F62+G62+H62)/6</f>
        <v>0</v>
      </c>
    </row>
    <row r="63" spans="1:10" ht="20.95" customHeight="1">
      <c r="A63" s="149" t="s">
        <v>67</v>
      </c>
      <c r="B63" s="165">
        <f>Lagorce!N30</f>
        <v>0</v>
      </c>
      <c r="C63" s="165">
        <f>Tarnos!N30</f>
        <v>0</v>
      </c>
      <c r="D63" s="165">
        <f>Perpezac!N30</f>
        <v>0</v>
      </c>
      <c r="E63" s="165">
        <f>Coutras!N30</f>
        <v>0</v>
      </c>
      <c r="F63" s="165">
        <f>Brive!N30</f>
        <v>0</v>
      </c>
      <c r="G63" s="165">
        <f>'Lagorce 2'!N30</f>
        <v>0</v>
      </c>
      <c r="H63" s="166"/>
      <c r="I63" s="165"/>
      <c r="J63" s="165">
        <f>(B63+C63+D63+E63+F63+G63+H63)/6</f>
        <v>0</v>
      </c>
    </row>
    <row r="64" spans="1:10" ht="20.95" customHeight="1">
      <c r="A64" s="149" t="s">
        <v>58</v>
      </c>
      <c r="B64" s="165">
        <f>Lagorce!N31</f>
        <v>0</v>
      </c>
      <c r="C64" s="165">
        <f>Tarnos!N31</f>
        <v>0</v>
      </c>
      <c r="D64" s="165">
        <f>Perpezac!N31</f>
        <v>0</v>
      </c>
      <c r="E64" s="165">
        <f>Coutras!N31</f>
        <v>0</v>
      </c>
      <c r="F64" s="165">
        <f>Brive!N31</f>
        <v>0</v>
      </c>
      <c r="G64" s="165">
        <f>'Lagorce 2'!N31</f>
        <v>0</v>
      </c>
      <c r="H64" s="166"/>
      <c r="I64" s="165"/>
      <c r="J64" s="165">
        <f>(B64+C64+D64+E64+F64+G64+H64)/6</f>
        <v>0</v>
      </c>
    </row>
    <row r="65" spans="1:10" ht="20.95" customHeight="1">
      <c r="A65" s="149" t="s">
        <v>33</v>
      </c>
      <c r="B65" s="165">
        <f>Lagorce!N37</f>
        <v>0</v>
      </c>
      <c r="C65" s="165">
        <f>Tarnos!N37</f>
        <v>0</v>
      </c>
      <c r="D65" s="165">
        <f>Perpezac!N37</f>
        <v>0</v>
      </c>
      <c r="E65" s="165">
        <f>Coutras!N37</f>
        <v>0</v>
      </c>
      <c r="F65" s="165">
        <f>Brive!N37</f>
        <v>0</v>
      </c>
      <c r="G65" s="165">
        <f>'Lagorce 2'!N37</f>
        <v>0</v>
      </c>
      <c r="H65" s="166"/>
      <c r="I65" s="165"/>
      <c r="J65" s="165">
        <f>(B65+C65+D65+E65+F65+G65+H65)/6</f>
        <v>0</v>
      </c>
    </row>
    <row r="66" spans="1:10" ht="20.95" customHeight="1">
      <c r="A66" s="149" t="s">
        <v>79</v>
      </c>
      <c r="B66" s="165">
        <f>Lagorce!N40</f>
        <v>0</v>
      </c>
      <c r="C66" s="165">
        <f>Tarnos!N40</f>
        <v>0</v>
      </c>
      <c r="D66" s="165">
        <f>Perpezac!N40</f>
        <v>0</v>
      </c>
      <c r="E66" s="165">
        <f>Coutras!N40</f>
        <v>0</v>
      </c>
      <c r="F66" s="165">
        <f>Brive!N40</f>
        <v>0</v>
      </c>
      <c r="G66" s="165">
        <f>'Lagorce 2'!N40</f>
        <v>0</v>
      </c>
      <c r="H66" s="166"/>
      <c r="I66" s="165"/>
      <c r="J66" s="165">
        <f>(B66+C66+D66+E66+F66+G66+H66)/6</f>
        <v>0</v>
      </c>
    </row>
    <row r="67" spans="1:10" ht="20.95" customHeight="1">
      <c r="A67" s="149" t="s">
        <v>39</v>
      </c>
      <c r="B67" s="165">
        <f>Lagorce!N42</f>
        <v>0</v>
      </c>
      <c r="C67" s="165">
        <f>Tarnos!N42</f>
        <v>0</v>
      </c>
      <c r="D67" s="165">
        <f>Perpezac!N42</f>
        <v>0</v>
      </c>
      <c r="E67" s="165">
        <f>Coutras!N42</f>
        <v>0</v>
      </c>
      <c r="F67" s="165">
        <f>Brive!N42</f>
        <v>0</v>
      </c>
      <c r="G67" s="165">
        <f>'Lagorce 2'!N42</f>
        <v>0</v>
      </c>
      <c r="H67" s="166"/>
      <c r="I67" s="165"/>
      <c r="J67" s="165">
        <f>(B67+C67+D67+E67+F67+G67+H67)/6</f>
        <v>0</v>
      </c>
    </row>
    <row r="68" spans="1:10" ht="20.95" customHeight="1">
      <c r="A68" s="149" t="s">
        <v>75</v>
      </c>
      <c r="B68" s="165">
        <f>Lagorce!N44</f>
        <v>0</v>
      </c>
      <c r="C68" s="165">
        <f>Tarnos!N44</f>
        <v>0</v>
      </c>
      <c r="D68" s="165">
        <f>Perpezac!N44</f>
        <v>0</v>
      </c>
      <c r="E68" s="165">
        <f>Coutras!N44</f>
        <v>0</v>
      </c>
      <c r="F68" s="165">
        <f>Brive!N44</f>
        <v>0</v>
      </c>
      <c r="G68" s="165">
        <f>'Lagorce 2'!N44</f>
        <v>0</v>
      </c>
      <c r="H68" s="166"/>
      <c r="I68" s="165"/>
      <c r="J68" s="165">
        <f>(B68+C68+D68+E68+F68+G68+H68)/6</f>
        <v>0</v>
      </c>
    </row>
    <row r="69" spans="1:10" ht="20.95" customHeight="1">
      <c r="A69" s="149" t="s">
        <v>18</v>
      </c>
      <c r="B69" s="165">
        <f>Lagorce!N46</f>
        <v>0</v>
      </c>
      <c r="C69" s="165">
        <f>Tarnos!N46</f>
        <v>0</v>
      </c>
      <c r="D69" s="165">
        <f>Perpezac!N46</f>
        <v>0</v>
      </c>
      <c r="E69" s="165">
        <f>Coutras!N46</f>
        <v>0</v>
      </c>
      <c r="F69" s="165">
        <f>Brive!N46</f>
        <v>0</v>
      </c>
      <c r="G69" s="165">
        <f>'Lagorce 2'!N46</f>
        <v>0</v>
      </c>
      <c r="H69" s="166"/>
      <c r="I69" s="165"/>
      <c r="J69" s="165">
        <f>(B69+C69+D69+E69+F69+G69+H69)/6</f>
        <v>0</v>
      </c>
    </row>
    <row r="70" spans="1:10" ht="20.95" customHeight="1">
      <c r="A70" s="149" t="s">
        <v>42</v>
      </c>
      <c r="B70" s="165">
        <f>Lagorce!N49</f>
        <v>0</v>
      </c>
      <c r="C70" s="165">
        <f>Tarnos!N49</f>
        <v>0</v>
      </c>
      <c r="D70" s="165">
        <f>Perpezac!N49</f>
        <v>0</v>
      </c>
      <c r="E70" s="165">
        <f>Coutras!N49</f>
        <v>0</v>
      </c>
      <c r="F70" s="165">
        <f>Brive!N49</f>
        <v>0</v>
      </c>
      <c r="G70" s="165">
        <f>'Lagorce 2'!N49</f>
        <v>0</v>
      </c>
      <c r="H70" s="166"/>
      <c r="I70" s="165"/>
      <c r="J70" s="165">
        <f>(B70+C70+D70+E70+F70+G70+H70)/6</f>
        <v>0</v>
      </c>
    </row>
    <row r="71" spans="1:10" ht="20.95" customHeight="1">
      <c r="A71" s="149" t="s">
        <v>66</v>
      </c>
      <c r="B71" s="165">
        <f>Lagorce!N55</f>
        <v>0</v>
      </c>
      <c r="C71" s="165">
        <f>Tarnos!N55</f>
        <v>0</v>
      </c>
      <c r="D71" s="165">
        <f>Perpezac!N55</f>
        <v>0</v>
      </c>
      <c r="E71" s="165">
        <f>Coutras!N55</f>
        <v>0</v>
      </c>
      <c r="F71" s="165">
        <f>Brive!N55</f>
        <v>0</v>
      </c>
      <c r="G71" s="165">
        <f>'Lagorce 2'!N55</f>
        <v>0</v>
      </c>
      <c r="H71" s="166"/>
      <c r="I71" s="165"/>
      <c r="J71" s="165">
        <f>(B71+C71+D71+E71+F71+G71+H71)/6</f>
        <v>0</v>
      </c>
    </row>
    <row r="72" spans="1:10" ht="20.95" customHeight="1">
      <c r="A72" s="149" t="s">
        <v>35</v>
      </c>
      <c r="B72" s="165">
        <f>Lagorce!N57</f>
        <v>0</v>
      </c>
      <c r="C72" s="165">
        <f>Tarnos!N57</f>
        <v>0</v>
      </c>
      <c r="D72" s="165">
        <f>Perpezac!N57</f>
        <v>0</v>
      </c>
      <c r="E72" s="165">
        <f>Coutras!N57</f>
        <v>0</v>
      </c>
      <c r="F72" s="165">
        <f>Brive!N57</f>
        <v>0</v>
      </c>
      <c r="G72" s="165">
        <f>'Lagorce 2'!N57</f>
        <v>0</v>
      </c>
      <c r="H72" s="166"/>
      <c r="I72" s="165"/>
      <c r="J72" s="165">
        <f>(B72+C72+D72+E72+F72+G72+H72)/6</f>
        <v>0</v>
      </c>
    </row>
    <row r="73" spans="1:10" ht="20.95" customHeight="1">
      <c r="A73" s="149" t="s">
        <v>60</v>
      </c>
      <c r="B73" s="165">
        <f>Lagorce!N58</f>
        <v>0</v>
      </c>
      <c r="C73" s="165">
        <f>Tarnos!N58</f>
        <v>0</v>
      </c>
      <c r="D73" s="165">
        <f>Perpezac!N58</f>
        <v>0</v>
      </c>
      <c r="E73" s="165">
        <f>Coutras!N58</f>
        <v>0</v>
      </c>
      <c r="F73" s="165">
        <f>Brive!N58</f>
        <v>0</v>
      </c>
      <c r="G73" s="165">
        <f>'Lagorce 2'!N58</f>
        <v>0</v>
      </c>
      <c r="H73" s="166"/>
      <c r="I73" s="165"/>
      <c r="J73" s="165">
        <f>(B73+C73+D73+E73+F73+G73+H73)/6</f>
        <v>0</v>
      </c>
    </row>
    <row r="74" spans="1:10" ht="20.95" customHeight="1">
      <c r="A74" s="149" t="s">
        <v>72</v>
      </c>
      <c r="B74" s="165">
        <f>Lagorce!N73</f>
        <v>0</v>
      </c>
      <c r="C74" s="165">
        <f>Tarnos!N73</f>
        <v>0</v>
      </c>
      <c r="D74" s="165">
        <f>Perpezac!N73</f>
        <v>0</v>
      </c>
      <c r="E74" s="165">
        <f>Coutras!N73</f>
        <v>0</v>
      </c>
      <c r="F74" s="165">
        <f>Brive!N73</f>
        <v>0</v>
      </c>
      <c r="G74" s="165">
        <f>'Lagorce 2'!N73</f>
        <v>0</v>
      </c>
      <c r="H74" s="166"/>
      <c r="I74" s="165"/>
      <c r="J74" s="165">
        <f>(B74+C74+D74+E74+F74+G74+H74)/6</f>
        <v>0</v>
      </c>
    </row>
  </sheetData>
  <sortState ref="A3:J57">
    <sortCondition ref="J3:J57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7"/>
  <sheetViews>
    <sheetView zoomScaleNormal="100" workbookViewId="0">
      <selection activeCell="P13" sqref="P13"/>
    </sheetView>
  </sheetViews>
  <sheetFormatPr baseColWidth="10" defaultRowHeight="16.7"/>
  <cols>
    <col min="1" max="1" width="4" customWidth="1"/>
    <col min="2" max="2" width="24.58203125" customWidth="1"/>
    <col min="3" max="3" width="1" customWidth="1"/>
    <col min="4" max="12" width="7.08203125" customWidth="1"/>
    <col min="13" max="13" width="1.75" style="68" customWidth="1"/>
  </cols>
  <sheetData>
    <row r="1" spans="1:16" ht="23.65">
      <c r="A1" s="12"/>
      <c r="B1" s="147" t="s">
        <v>131</v>
      </c>
      <c r="C1" s="148"/>
      <c r="D1" s="148"/>
      <c r="E1" s="148"/>
      <c r="F1" s="148"/>
      <c r="G1" s="148"/>
      <c r="H1" s="148"/>
      <c r="I1" s="148"/>
      <c r="J1" s="119"/>
      <c r="K1" s="119"/>
      <c r="L1" s="12"/>
      <c r="M1" s="66"/>
      <c r="N1" s="130"/>
      <c r="O1" s="130"/>
      <c r="P1" s="131"/>
    </row>
    <row r="2" spans="1:16" ht="19.350000000000001" thickBot="1">
      <c r="A2" s="5"/>
      <c r="B2" s="5"/>
      <c r="C2" s="5"/>
      <c r="D2" s="13"/>
      <c r="E2" s="13"/>
      <c r="F2" s="5"/>
      <c r="G2" s="5"/>
      <c r="H2" s="5"/>
      <c r="I2" s="5"/>
      <c r="J2" s="5"/>
      <c r="K2" s="5"/>
      <c r="L2" s="5"/>
      <c r="M2" s="6"/>
      <c r="N2" s="130"/>
      <c r="O2" s="130"/>
      <c r="P2" s="131"/>
    </row>
    <row r="3" spans="1:16" ht="37.1" thickBot="1">
      <c r="A3" s="14"/>
      <c r="B3" s="33" t="s">
        <v>7</v>
      </c>
      <c r="C3" s="15"/>
      <c r="D3" s="29" t="s">
        <v>91</v>
      </c>
      <c r="E3" s="30" t="s">
        <v>8</v>
      </c>
      <c r="F3" s="30" t="s">
        <v>92</v>
      </c>
      <c r="G3" s="31" t="s">
        <v>93</v>
      </c>
      <c r="H3" s="30" t="s">
        <v>12</v>
      </c>
      <c r="I3" s="31" t="s">
        <v>9</v>
      </c>
      <c r="J3" s="30" t="s">
        <v>110</v>
      </c>
      <c r="K3" s="30" t="s">
        <v>94</v>
      </c>
      <c r="L3" s="32" t="s">
        <v>10</v>
      </c>
      <c r="M3" s="67"/>
      <c r="N3" s="130"/>
      <c r="O3" s="130"/>
      <c r="P3" s="131"/>
    </row>
    <row r="4" spans="1:16" ht="18" customHeight="1">
      <c r="A4" s="26">
        <v>1</v>
      </c>
      <c r="B4" s="84" t="s">
        <v>95</v>
      </c>
      <c r="C4" s="4"/>
      <c r="D4" s="27">
        <f>VLOOKUP(B4,Lagorce!$B$5:$I$99,8,0)</f>
        <v>100</v>
      </c>
      <c r="E4" s="10">
        <f>VLOOKUP(B4,Tarnos!$B$5:$I$99,8,0)</f>
        <v>0</v>
      </c>
      <c r="F4" s="10">
        <f>VLOOKUP(B4,Perpezac!$B$5:$I$99,8,0)</f>
        <v>0</v>
      </c>
      <c r="G4" s="27">
        <f>VLOOKUP(B4,Coutras!$B$5:$I$100,8,0)</f>
        <v>0</v>
      </c>
      <c r="H4" s="27">
        <f>VLOOKUP(B4,Courpiac!$B$5:$I$100,8,0)</f>
        <v>0</v>
      </c>
      <c r="I4" s="27">
        <f>VLOOKUP(B4,Brive!$B$5:$I$100,8,0)</f>
        <v>0</v>
      </c>
      <c r="J4" s="27">
        <f>VLOOKUP(B4,'Lagorce 2'!$B$5:$I$100,8,0)</f>
        <v>0</v>
      </c>
      <c r="K4" s="27">
        <f>VLOOKUP(B4,Tarnos2!$B$5:$I$100,8,0)</f>
        <v>0</v>
      </c>
      <c r="L4" s="28">
        <f t="shared" ref="L4:L67" si="0">SUM(D4:K4)</f>
        <v>100</v>
      </c>
      <c r="M4" s="67"/>
      <c r="N4" s="130"/>
      <c r="O4" s="130"/>
      <c r="P4" s="131"/>
    </row>
    <row r="5" spans="1:16" ht="18" customHeight="1">
      <c r="A5" s="26">
        <v>2</v>
      </c>
      <c r="B5" s="73" t="s">
        <v>99</v>
      </c>
      <c r="C5" s="5"/>
      <c r="D5" s="27">
        <f>VLOOKUP(B5,Lagorce!$B$5:$I$99,8,0)</f>
        <v>100</v>
      </c>
      <c r="E5" s="10">
        <f>VLOOKUP(B5,Tarnos!$B$5:$I$99,8,0)</f>
        <v>100</v>
      </c>
      <c r="F5" s="10">
        <f>VLOOKUP(B5,Perpezac!$B$5:$I$99,8,0)</f>
        <v>100</v>
      </c>
      <c r="G5" s="27">
        <f>VLOOKUP(B5,Coutras!$B$5:$I$100,8,0)</f>
        <v>97</v>
      </c>
      <c r="H5" s="27">
        <f>VLOOKUP(B5,Courpiac!$B$5:$I$100,8,0)</f>
        <v>0</v>
      </c>
      <c r="I5" s="27">
        <f>VLOOKUP(B5,Brive!$B$5:$I$100,8,0)</f>
        <v>97</v>
      </c>
      <c r="J5" s="27">
        <v>0</v>
      </c>
      <c r="K5" s="27">
        <v>0</v>
      </c>
      <c r="L5" s="16">
        <f t="shared" si="0"/>
        <v>494</v>
      </c>
      <c r="M5" s="67"/>
      <c r="N5" s="132"/>
      <c r="O5" s="132"/>
      <c r="P5" s="131"/>
    </row>
    <row r="6" spans="1:16" ht="18" customHeight="1">
      <c r="A6" s="26">
        <v>3</v>
      </c>
      <c r="B6" s="73" t="s">
        <v>98</v>
      </c>
      <c r="C6" s="4"/>
      <c r="D6" s="27">
        <f>VLOOKUP(B6,Lagorce!$B$5:$I$99,8,0)</f>
        <v>97</v>
      </c>
      <c r="E6" s="10">
        <f>VLOOKUP(B6,Tarnos!$B$5:$I$99,8,0)</f>
        <v>94</v>
      </c>
      <c r="F6" s="10">
        <f>VLOOKUP(B6,Perpezac!$B$5:$I$99,8,0)</f>
        <v>0</v>
      </c>
      <c r="G6" s="27">
        <f>VLOOKUP(B6,Coutras!$B$5:$I$100,8,0)</f>
        <v>94</v>
      </c>
      <c r="H6" s="27">
        <f>VLOOKUP(B6,Courpiac!$B$5:$I$100,8,0)</f>
        <v>0</v>
      </c>
      <c r="I6" s="27">
        <f>VLOOKUP(B6,Brive!$B$5:$I$100,8,0)</f>
        <v>100</v>
      </c>
      <c r="J6" s="27">
        <f>VLOOKUP(B6,'Lagorce 2'!$B$5:$I$100,8,0)</f>
        <v>94</v>
      </c>
      <c r="K6" s="27">
        <v>0</v>
      </c>
      <c r="L6" s="16">
        <f t="shared" si="0"/>
        <v>479</v>
      </c>
      <c r="M6" s="67"/>
      <c r="N6" s="133"/>
      <c r="O6" s="130"/>
      <c r="P6" s="131"/>
    </row>
    <row r="7" spans="1:16" ht="18" customHeight="1">
      <c r="A7" s="26">
        <v>4</v>
      </c>
      <c r="B7" s="73" t="s">
        <v>113</v>
      </c>
      <c r="C7" s="4"/>
      <c r="D7" s="27">
        <f>VLOOKUP(B7,Lagorce!$B$5:$I$99,8,0)</f>
        <v>0</v>
      </c>
      <c r="E7" s="10">
        <f>VLOOKUP(B7,Tarnos!$B$5:$I$99,8,0)</f>
        <v>0</v>
      </c>
      <c r="F7" s="10">
        <f>VLOOKUP(B7,Perpezac!$B$5:$I$99,8,0)</f>
        <v>0</v>
      </c>
      <c r="G7" s="27">
        <f>VLOOKUP(B7,Coutras!$B$5:$I$100,8,0)</f>
        <v>100</v>
      </c>
      <c r="H7" s="27">
        <f>VLOOKUP(B7,Courpiac!$B$5:$I$100,8,0)</f>
        <v>0</v>
      </c>
      <c r="I7" s="27">
        <f>VLOOKUP(B7,Brive!$B$5:$I$100,8,0)</f>
        <v>0</v>
      </c>
      <c r="J7" s="27">
        <f>VLOOKUP(B7,'Lagorce 2'!$B$5:$I$100,8,0)</f>
        <v>100</v>
      </c>
      <c r="K7" s="27">
        <f>VLOOKUP(B7,Tarnos2!$B$5:$I$100,8,0)</f>
        <v>0</v>
      </c>
      <c r="L7" s="16">
        <f t="shared" si="0"/>
        <v>200</v>
      </c>
      <c r="M7" s="67"/>
      <c r="N7" s="133"/>
      <c r="O7" s="130"/>
      <c r="P7" s="131"/>
    </row>
    <row r="8" spans="1:16" ht="18" customHeight="1">
      <c r="A8" s="26">
        <v>5</v>
      </c>
      <c r="B8" s="73" t="s">
        <v>100</v>
      </c>
      <c r="C8" s="5"/>
      <c r="D8" s="27">
        <f>VLOOKUP(B8,Lagorce!$B$5:$I$99,8,0)</f>
        <v>94</v>
      </c>
      <c r="E8" s="10">
        <f>VLOOKUP(B8,Tarnos!$B$5:$I$99,8,0)</f>
        <v>97</v>
      </c>
      <c r="F8" s="10">
        <f>VLOOKUP(B8,Perpezac!$B$5:$I$99,8,0)</f>
        <v>0</v>
      </c>
      <c r="G8" s="27">
        <f>VLOOKUP(B8,Coutras!$B$5:$I$100,8,0)</f>
        <v>0</v>
      </c>
      <c r="H8" s="27">
        <f>VLOOKUP(B8,Courpiac!$B$5:$I$100,8,0)</f>
        <v>0</v>
      </c>
      <c r="I8" s="27">
        <f>VLOOKUP(B8,Brive!$B$5:$I$100,8,0)</f>
        <v>0</v>
      </c>
      <c r="J8" s="27">
        <f>VLOOKUP(B8,'Lagorce 2'!$B$5:$I$100,8,0)</f>
        <v>0</v>
      </c>
      <c r="K8" s="27">
        <f>VLOOKUP(B8,Tarnos2!$B$5:$I$100,8,0)</f>
        <v>0</v>
      </c>
      <c r="L8" s="16">
        <f t="shared" si="0"/>
        <v>191</v>
      </c>
      <c r="M8" s="67"/>
      <c r="N8" s="133"/>
      <c r="O8" s="130"/>
      <c r="P8" s="131"/>
    </row>
    <row r="9" spans="1:16" ht="18" customHeight="1">
      <c r="A9" s="26">
        <v>6</v>
      </c>
      <c r="B9" s="118" t="s">
        <v>127</v>
      </c>
      <c r="C9" s="4"/>
      <c r="D9" s="27">
        <f>VLOOKUP(B9,Lagorce!$B$5:$I$99,8,0)</f>
        <v>0</v>
      </c>
      <c r="E9" s="10">
        <f>VLOOKUP(B9,Tarnos!$B$5:$I$99,8,0)</f>
        <v>0</v>
      </c>
      <c r="F9" s="10">
        <f>VLOOKUP(B9,Perpezac!$B$5:$I$99,8,0)</f>
        <v>0</v>
      </c>
      <c r="G9" s="27">
        <f>VLOOKUP(B9,Coutras!$B$5:$I$100,8,0)</f>
        <v>0</v>
      </c>
      <c r="H9" s="27">
        <f>VLOOKUP(B9,Courpiac!$B$5:$I$100,8,0)</f>
        <v>0</v>
      </c>
      <c r="I9" s="27">
        <f>VLOOKUP(B9,Brive!$B$5:$I$100,8,0)</f>
        <v>0</v>
      </c>
      <c r="J9" s="27">
        <f>VLOOKUP(B9,'Lagorce 2'!$B$5:$I$100,8,0)</f>
        <v>0</v>
      </c>
      <c r="K9" s="27">
        <f>VLOOKUP(B9,Tarnos2!$B$5:$I$100,8,0)</f>
        <v>100</v>
      </c>
      <c r="L9" s="16">
        <f t="shared" si="0"/>
        <v>100</v>
      </c>
      <c r="M9" s="67"/>
      <c r="N9" s="133"/>
      <c r="O9" s="130"/>
      <c r="P9" s="131"/>
    </row>
    <row r="10" spans="1:16" ht="18" customHeight="1">
      <c r="A10" s="26">
        <v>7</v>
      </c>
      <c r="B10" s="118" t="s">
        <v>128</v>
      </c>
      <c r="C10" s="5"/>
      <c r="D10" s="27">
        <f>VLOOKUP(B10,Lagorce!$B$5:$I$99,8,0)</f>
        <v>0</v>
      </c>
      <c r="E10" s="10">
        <f>VLOOKUP(B10,Tarnos!$B$5:$I$99,8,0)</f>
        <v>0</v>
      </c>
      <c r="F10" s="10">
        <f>VLOOKUP(B10,Perpezac!$B$5:$I$99,8,0)</f>
        <v>0</v>
      </c>
      <c r="G10" s="27">
        <f>VLOOKUP(B10,Coutras!$B$5:$I$100,8,0)</f>
        <v>0</v>
      </c>
      <c r="H10" s="27">
        <f>VLOOKUP(B10,Courpiac!$B$5:$I$100,8,0)</f>
        <v>0</v>
      </c>
      <c r="I10" s="27">
        <f>VLOOKUP(B10,Brive!$B$5:$I$100,8,0)</f>
        <v>0</v>
      </c>
      <c r="J10" s="27">
        <f>VLOOKUP(B10,'Lagorce 2'!$B$5:$I$100,8,0)</f>
        <v>0</v>
      </c>
      <c r="K10" s="27">
        <f>VLOOKUP(B10,Tarnos2!$B$5:$I$100,8,0)</f>
        <v>95.5</v>
      </c>
      <c r="L10" s="16">
        <f t="shared" si="0"/>
        <v>95.5</v>
      </c>
      <c r="M10" s="67"/>
      <c r="N10" s="133"/>
      <c r="O10" s="130"/>
      <c r="P10" s="131"/>
    </row>
    <row r="11" spans="1:16" ht="18" customHeight="1">
      <c r="A11" s="26">
        <v>8</v>
      </c>
      <c r="B11" s="73" t="s">
        <v>111</v>
      </c>
      <c r="C11" s="98">
        <v>1993</v>
      </c>
      <c r="D11" s="27">
        <f>VLOOKUP(B11,Lagorce!$B$5:$I$99,8,0)</f>
        <v>0</v>
      </c>
      <c r="E11" s="10">
        <f>VLOOKUP(B11,Tarnos!$B$5:$I$99,8,0)</f>
        <v>0</v>
      </c>
      <c r="F11" s="10">
        <f>VLOOKUP(B11,Perpezac!$B$5:$I$99,8,0)</f>
        <v>0</v>
      </c>
      <c r="G11" s="27">
        <f>VLOOKUP(B11,Coutras!$B$5:$I$100,8,0)</f>
        <v>91</v>
      </c>
      <c r="H11" s="27">
        <f>VLOOKUP(B11,Courpiac!$B$5:$I$100,8,0)</f>
        <v>0</v>
      </c>
      <c r="I11" s="27">
        <f>VLOOKUP(B11,Brive!$B$5:$I$100,8,0)</f>
        <v>0</v>
      </c>
      <c r="J11" s="27">
        <f>VLOOKUP(B11,'Lagorce 2'!$B$5:$I$100,8,0)</f>
        <v>0</v>
      </c>
      <c r="K11" s="27">
        <f>VLOOKUP(B11,Tarnos2!$B$5:$I$100,8,0)</f>
        <v>0</v>
      </c>
      <c r="L11" s="16">
        <f t="shared" si="0"/>
        <v>91</v>
      </c>
      <c r="M11" s="67"/>
      <c r="N11" s="133"/>
      <c r="O11" s="130"/>
      <c r="P11" s="131"/>
    </row>
    <row r="12" spans="1:16" ht="18" customHeight="1">
      <c r="A12" s="26">
        <v>9</v>
      </c>
      <c r="B12" s="112" t="s">
        <v>123</v>
      </c>
      <c r="C12" s="5"/>
      <c r="D12" s="27">
        <f>VLOOKUP(B12,Lagorce!$B$5:$I$99,8,0)</f>
        <v>0</v>
      </c>
      <c r="E12" s="10">
        <f>VLOOKUP(B12,Tarnos!$B$5:$I$99,8,0)</f>
        <v>0</v>
      </c>
      <c r="F12" s="10">
        <f>VLOOKUP(B12,Perpezac!$B$5:$I$99,8,0)</f>
        <v>0</v>
      </c>
      <c r="G12" s="27">
        <f>VLOOKUP(B12,Coutras!$B$5:$I$100,8,0)</f>
        <v>0</v>
      </c>
      <c r="H12" s="27">
        <f>VLOOKUP(B12,Courpiac!$B$5:$I$100,8,0)</f>
        <v>0</v>
      </c>
      <c r="I12" s="27">
        <f>VLOOKUP(B12,Brive!$B$5:$I$100,8,0)</f>
        <v>0</v>
      </c>
      <c r="J12" s="27">
        <f>VLOOKUP(B12,'Lagorce 2'!$B$5:$I$100,8,0)</f>
        <v>91</v>
      </c>
      <c r="K12" s="27">
        <f>VLOOKUP(B12,Tarnos2!$B$5:$I$100,8,0)</f>
        <v>0</v>
      </c>
      <c r="L12" s="16">
        <f t="shared" si="0"/>
        <v>91</v>
      </c>
      <c r="M12" s="67"/>
      <c r="N12" s="130"/>
      <c r="O12" s="130"/>
      <c r="P12" s="131"/>
    </row>
    <row r="13" spans="1:16" ht="18" customHeight="1">
      <c r="A13" s="26">
        <v>10</v>
      </c>
      <c r="B13" s="73" t="s">
        <v>114</v>
      </c>
      <c r="C13" s="98">
        <v>1998</v>
      </c>
      <c r="D13" s="27">
        <f>VLOOKUP(B13,Lagorce!$B$5:$I$99,8,0)</f>
        <v>0</v>
      </c>
      <c r="E13" s="10">
        <f>VLOOKUP(B13,Tarnos!$B$5:$I$99,8,0)</f>
        <v>0</v>
      </c>
      <c r="F13" s="10">
        <f>VLOOKUP(B13,Perpezac!$B$5:$I$99,8,0)</f>
        <v>0</v>
      </c>
      <c r="G13" s="27">
        <f>VLOOKUP(B13,Coutras!$B$5:$I$100,8,0)</f>
        <v>89</v>
      </c>
      <c r="H13" s="27">
        <f>VLOOKUP(B13,Courpiac!$B$5:$I$100,8,0)</f>
        <v>0</v>
      </c>
      <c r="I13" s="27">
        <f>VLOOKUP(B13,Brive!$B$5:$I$100,8,0)</f>
        <v>0</v>
      </c>
      <c r="J13" s="27">
        <f>VLOOKUP(B13,'Lagorce 2'!$B$5:$I$100,8,0)</f>
        <v>0</v>
      </c>
      <c r="K13" s="27">
        <f>VLOOKUP(B13,Tarnos2!$B$5:$I$100,8,0)</f>
        <v>0</v>
      </c>
      <c r="L13" s="16">
        <f t="shared" si="0"/>
        <v>89</v>
      </c>
      <c r="M13" s="67"/>
      <c r="N13" s="134"/>
      <c r="O13" s="130"/>
      <c r="P13" s="131"/>
    </row>
    <row r="14" spans="1:16" ht="18" customHeight="1">
      <c r="A14" s="26">
        <v>11</v>
      </c>
      <c r="B14" s="79" t="s">
        <v>57</v>
      </c>
      <c r="C14" s="5"/>
      <c r="D14" s="27">
        <f>VLOOKUP(B14,Lagorce!$B$5:$I$99,8,0)</f>
        <v>100</v>
      </c>
      <c r="E14" s="10">
        <f>VLOOKUP(B14,Tarnos!$B$5:$I$99,8,0)</f>
        <v>100</v>
      </c>
      <c r="F14" s="10">
        <f>VLOOKUP(B14,Perpezac!$B$5:$I$99,8,0)</f>
        <v>100</v>
      </c>
      <c r="G14" s="27">
        <f>VLOOKUP(B14,Coutras!$B$5:$I$100,8,0)</f>
        <v>100</v>
      </c>
      <c r="H14" s="27">
        <f>VLOOKUP(B14,Courpiac!$B$5:$I$100,8,0)</f>
        <v>0</v>
      </c>
      <c r="I14" s="27">
        <f>VLOOKUP(B14,Brive!$B$5:$I$100,8,0)</f>
        <v>0</v>
      </c>
      <c r="J14" s="27">
        <f>VLOOKUP(B14,'Lagorce 2'!$B$5:$I$100,8,0)</f>
        <v>100</v>
      </c>
      <c r="K14" s="27">
        <v>0</v>
      </c>
      <c r="L14" s="16">
        <f t="shared" si="0"/>
        <v>500</v>
      </c>
      <c r="M14" s="67"/>
      <c r="N14" s="130"/>
      <c r="O14" s="130"/>
      <c r="P14" s="131"/>
    </row>
    <row r="15" spans="1:16" ht="18" customHeight="1">
      <c r="A15" s="26">
        <v>12</v>
      </c>
      <c r="B15" s="79" t="s">
        <v>21</v>
      </c>
      <c r="C15" s="5"/>
      <c r="D15" s="27">
        <f>VLOOKUP(B15,Lagorce!$B$5:$I$99,8,0)</f>
        <v>97</v>
      </c>
      <c r="E15" s="10">
        <f>VLOOKUP(B15,Tarnos!$B$5:$I$99,8,0)</f>
        <v>97</v>
      </c>
      <c r="F15" s="10">
        <f>VLOOKUP(B15,Perpezac!$B$5:$I$99,8,0)</f>
        <v>0</v>
      </c>
      <c r="G15" s="27">
        <f>VLOOKUP(B15,Coutras!$B$5:$I$100,8,0)</f>
        <v>97</v>
      </c>
      <c r="H15" s="27">
        <f>VLOOKUP(B15,Courpiac!$B$5:$I$100,8,0)</f>
        <v>0</v>
      </c>
      <c r="I15" s="27">
        <f>VLOOKUP(B15,Brive!$B$5:$I$100,8,0)</f>
        <v>0</v>
      </c>
      <c r="J15" s="27">
        <f>VLOOKUP(B15,'Lagorce 2'!$B$5:$I$100,8,0)</f>
        <v>0</v>
      </c>
      <c r="K15" s="27">
        <f>VLOOKUP(B15,Tarnos2!$B$5:$I$100,8,0)</f>
        <v>0</v>
      </c>
      <c r="L15" s="16">
        <f t="shared" si="0"/>
        <v>291</v>
      </c>
      <c r="M15" s="67"/>
      <c r="N15" s="130"/>
      <c r="O15" s="130"/>
      <c r="P15" s="131"/>
    </row>
    <row r="16" spans="1:16" ht="18" customHeight="1">
      <c r="A16" s="26">
        <v>13</v>
      </c>
      <c r="B16" s="80" t="s">
        <v>19</v>
      </c>
      <c r="C16" s="5"/>
      <c r="D16" s="27">
        <f>VLOOKUP(B16,Lagorce!$B$5:$I$99,8,0)</f>
        <v>100</v>
      </c>
      <c r="E16" s="10">
        <f>VLOOKUP(B16,Tarnos!$B$5:$I$99,8,0)</f>
        <v>0</v>
      </c>
      <c r="F16" s="10">
        <f>VLOOKUP(B16,Perpezac!$B$5:$I$99,8,0)</f>
        <v>100</v>
      </c>
      <c r="G16" s="27">
        <f>VLOOKUP(B16,Coutras!$B$5:$I$100,8,0)</f>
        <v>98.5</v>
      </c>
      <c r="H16" s="27">
        <f>VLOOKUP(B16,Courpiac!$B$5:$I$100,8,0)</f>
        <v>0</v>
      </c>
      <c r="I16" s="27">
        <f>VLOOKUP(B16,Brive!$B$5:$I$100,8,0)</f>
        <v>100</v>
      </c>
      <c r="J16" s="27">
        <f>VLOOKUP(B16,'Lagorce 2'!$B$5:$I$100,8,0)</f>
        <v>100</v>
      </c>
      <c r="K16" s="27">
        <v>0</v>
      </c>
      <c r="L16" s="16">
        <f t="shared" si="0"/>
        <v>498.5</v>
      </c>
      <c r="M16" s="67"/>
      <c r="N16" s="130"/>
      <c r="O16" s="130"/>
      <c r="P16" s="131"/>
    </row>
    <row r="17" spans="1:16" ht="18" customHeight="1">
      <c r="A17" s="26">
        <v>14</v>
      </c>
      <c r="B17" s="80" t="s">
        <v>32</v>
      </c>
      <c r="C17" s="5"/>
      <c r="D17" s="27">
        <v>0</v>
      </c>
      <c r="E17" s="10">
        <f>VLOOKUP(B17,Tarnos!$B$5:$I$99,8,0)</f>
        <v>0</v>
      </c>
      <c r="F17" s="10">
        <f>VLOOKUP(B17,Perpezac!$B$5:$I$99,8,0)</f>
        <v>97</v>
      </c>
      <c r="G17" s="27">
        <f>VLOOKUP(B17,Coutras!$B$5:$I$100,8,0)</f>
        <v>98.5</v>
      </c>
      <c r="H17" s="27">
        <f>VLOOKUP(B17,Courpiac!$B$5:$I$100,8,0)</f>
        <v>0</v>
      </c>
      <c r="I17" s="27">
        <f>VLOOKUP(B17,Brive!$B$5:$I$100,8,0)</f>
        <v>97</v>
      </c>
      <c r="J17" s="27">
        <f>VLOOKUP(B17,'Lagorce 2'!$B$5:$I$100,8,0)</f>
        <v>97</v>
      </c>
      <c r="K17" s="27">
        <f>VLOOKUP(B17,Tarnos2!$B$5:$I$100,8,0)</f>
        <v>98.5</v>
      </c>
      <c r="L17" s="16">
        <f t="shared" si="0"/>
        <v>488</v>
      </c>
      <c r="M17" s="67"/>
      <c r="N17" s="130"/>
      <c r="O17" s="130"/>
      <c r="P17" s="131"/>
    </row>
    <row r="18" spans="1:16" ht="18" customHeight="1">
      <c r="A18" s="26">
        <v>15</v>
      </c>
      <c r="B18" s="81" t="s">
        <v>27</v>
      </c>
      <c r="C18" s="4"/>
      <c r="D18" s="27">
        <f>VLOOKUP(B18,Lagorce!$B$5:$I$99,8,0)</f>
        <v>100</v>
      </c>
      <c r="E18" s="10">
        <f>VLOOKUP(B18,Tarnos!$B$5:$I$99,8,0)</f>
        <v>100</v>
      </c>
      <c r="F18" s="10">
        <f>VLOOKUP(B18,Perpezac!$B$5:$I$99,8,0)</f>
        <v>100</v>
      </c>
      <c r="G18" s="27">
        <f>VLOOKUP(B18,Coutras!$B$5:$I$100,8,0)</f>
        <v>100</v>
      </c>
      <c r="H18" s="27">
        <f>VLOOKUP(B18,Courpiac!$B$5:$I$100,8,0)</f>
        <v>0</v>
      </c>
      <c r="I18" s="27">
        <f>VLOOKUP(B18,Brive!$B$5:$I$100,8,0)</f>
        <v>0</v>
      </c>
      <c r="J18" s="27">
        <f>VLOOKUP(B18,'Lagorce 2'!$B$5:$I$100,8,0)</f>
        <v>0</v>
      </c>
      <c r="K18" s="27">
        <f>VLOOKUP(B18,Tarnos2!$B$5:$I$100,8,0)</f>
        <v>100</v>
      </c>
      <c r="L18" s="16">
        <f t="shared" si="0"/>
        <v>500</v>
      </c>
      <c r="M18" s="67"/>
      <c r="N18" s="1"/>
      <c r="O18" s="1"/>
    </row>
    <row r="19" spans="1:16" ht="18" customHeight="1">
      <c r="A19" s="26">
        <v>16</v>
      </c>
      <c r="B19" s="81" t="s">
        <v>73</v>
      </c>
      <c r="C19" s="5"/>
      <c r="D19" s="27">
        <f>VLOOKUP(B19,Lagorce!$B$5:$I$99,8,0)</f>
        <v>0</v>
      </c>
      <c r="E19" s="10">
        <f>VLOOKUP(B19,Tarnos!$B$5:$I$99,8,0)</f>
        <v>97</v>
      </c>
      <c r="F19" s="10">
        <f>VLOOKUP(B19,Perpezac!$B$5:$I$99,8,0)</f>
        <v>97</v>
      </c>
      <c r="G19" s="27">
        <f>VLOOKUP(B19,Coutras!$B$5:$I$100,8,0)</f>
        <v>97</v>
      </c>
      <c r="H19" s="27">
        <f>VLOOKUP(B19,Courpiac!$B$5:$I$100,8,0)</f>
        <v>0</v>
      </c>
      <c r="I19" s="27">
        <f>VLOOKUP(B19,Brive!$B$5:$I$100,8,0)</f>
        <v>100</v>
      </c>
      <c r="J19" s="27">
        <f>VLOOKUP(B19,'Lagorce 2'!$B$5:$I$100,8,0)</f>
        <v>100</v>
      </c>
      <c r="K19" s="27">
        <v>0</v>
      </c>
      <c r="L19" s="16">
        <f t="shared" si="0"/>
        <v>491</v>
      </c>
      <c r="M19" s="67"/>
      <c r="N19" s="1"/>
      <c r="O19" s="1"/>
    </row>
    <row r="20" spans="1:16" ht="18" customHeight="1">
      <c r="A20" s="26">
        <v>17</v>
      </c>
      <c r="B20" s="72" t="s">
        <v>97</v>
      </c>
      <c r="C20" s="5"/>
      <c r="D20" s="27">
        <v>0</v>
      </c>
      <c r="E20" s="10">
        <v>0</v>
      </c>
      <c r="F20" s="10">
        <f>VLOOKUP(B20,Perpezac!$B$5:$I$99,8,0)</f>
        <v>100</v>
      </c>
      <c r="G20" s="27">
        <f>VLOOKUP(B20,Coutras!$B$5:$I$100,8,0)</f>
        <v>100</v>
      </c>
      <c r="H20" s="27">
        <f>VLOOKUP(B20,Courpiac!$B$5:$I$100,8,0)</f>
        <v>0</v>
      </c>
      <c r="I20" s="27">
        <f>VLOOKUP(B20,Brive!$B$5:$I$100,8,0)</f>
        <v>100</v>
      </c>
      <c r="J20" s="27">
        <f>VLOOKUP(B20,'Lagorce 2'!$B$5:$I$100,8,0)</f>
        <v>100</v>
      </c>
      <c r="K20" s="27">
        <f>VLOOKUP(B20,Tarnos2!$B$5:$I$100,8,0)</f>
        <v>100</v>
      </c>
      <c r="L20" s="16">
        <f t="shared" si="0"/>
        <v>500</v>
      </c>
      <c r="M20" s="67"/>
      <c r="N20" s="1"/>
      <c r="O20" s="1"/>
    </row>
    <row r="21" spans="1:16" ht="18" customHeight="1">
      <c r="A21" s="26">
        <v>18</v>
      </c>
      <c r="B21" s="72" t="s">
        <v>78</v>
      </c>
      <c r="C21" s="5"/>
      <c r="D21" s="27">
        <f>VLOOKUP(B21,Lagorce!$B$5:$I$99,8,0)</f>
        <v>97</v>
      </c>
      <c r="E21" s="10">
        <f>VLOOKUP(B21,Tarnos!$B$5:$I$99,8,0)</f>
        <v>0</v>
      </c>
      <c r="F21" s="10">
        <f>VLOOKUP(B21,Perpezac!$B$5:$I$99,8,0)</f>
        <v>0</v>
      </c>
      <c r="G21" s="27">
        <f>VLOOKUP(B21,Coutras!$B$5:$I$100,8,0)</f>
        <v>0</v>
      </c>
      <c r="H21" s="27">
        <f>VLOOKUP(B21,Courpiac!$B$5:$I$100,8,0)</f>
        <v>0</v>
      </c>
      <c r="I21" s="27">
        <f>VLOOKUP(B21,Brive!$B$5:$I$100,8,0)</f>
        <v>0</v>
      </c>
      <c r="J21" s="27">
        <f>VLOOKUP(B21,'Lagorce 2'!$B$5:$I$100,8,0)</f>
        <v>97</v>
      </c>
      <c r="K21" s="27">
        <f>VLOOKUP(B21,Tarnos2!$B$5:$I$100,8,0)</f>
        <v>0</v>
      </c>
      <c r="L21" s="16">
        <f t="shared" si="0"/>
        <v>194</v>
      </c>
      <c r="M21" s="67"/>
      <c r="N21" s="1"/>
      <c r="O21" s="1"/>
    </row>
    <row r="22" spans="1:16" ht="18" customHeight="1">
      <c r="A22" s="26">
        <v>19</v>
      </c>
      <c r="B22" s="72" t="s">
        <v>61</v>
      </c>
      <c r="C22" s="5"/>
      <c r="D22" s="27">
        <f>VLOOKUP(B22,Lagorce!$B$5:$I$99,8,0)</f>
        <v>0</v>
      </c>
      <c r="E22" s="10">
        <f>VLOOKUP(B22,Tarnos!$B$5:$I$99,8,0)</f>
        <v>100</v>
      </c>
      <c r="F22" s="10">
        <f>VLOOKUP(B22,Perpezac!$B$5:$I$99,8,0)</f>
        <v>0</v>
      </c>
      <c r="G22" s="27">
        <f>VLOOKUP(B22,Coutras!$B$5:$I$100,8,0)</f>
        <v>0</v>
      </c>
      <c r="H22" s="27">
        <f>VLOOKUP(B22,Courpiac!$B$5:$I$100,8,0)</f>
        <v>0</v>
      </c>
      <c r="I22" s="27">
        <f>VLOOKUP(B22,Brive!$B$5:$I$100,8,0)</f>
        <v>0</v>
      </c>
      <c r="J22" s="27">
        <f>VLOOKUP(B22,'Lagorce 2'!$B$5:$I$100,8,0)</f>
        <v>0</v>
      </c>
      <c r="K22" s="27">
        <f>VLOOKUP(B22,Tarnos2!$B$5:$I$100,8,0)</f>
        <v>0</v>
      </c>
      <c r="L22" s="16">
        <f t="shared" si="0"/>
        <v>100</v>
      </c>
      <c r="M22" s="67"/>
      <c r="N22" s="1"/>
      <c r="O22" s="1"/>
    </row>
    <row r="23" spans="1:16" ht="18" customHeight="1">
      <c r="A23" s="26">
        <v>20</v>
      </c>
      <c r="B23" s="74" t="s">
        <v>30</v>
      </c>
      <c r="C23" s="5"/>
      <c r="D23" s="27">
        <f>VLOOKUP(B23,Lagorce!$B$5:$I$99,8,0)</f>
        <v>100</v>
      </c>
      <c r="E23" s="10">
        <f>VLOOKUP(B23,Tarnos!$B$5:$I$99,8,0)</f>
        <v>100</v>
      </c>
      <c r="F23" s="10">
        <f>VLOOKUP(B23,Perpezac!$B$5:$I$99,8,0)</f>
        <v>100</v>
      </c>
      <c r="G23" s="27">
        <f>VLOOKUP(B23,Coutras!$B$5:$I$100,8,0)</f>
        <v>100</v>
      </c>
      <c r="H23" s="27">
        <f>VLOOKUP(B23,Courpiac!$B$5:$I$100,8,0)</f>
        <v>0</v>
      </c>
      <c r="I23" s="27">
        <f>VLOOKUP(B23,Brive!$B$5:$I$100,8,0)</f>
        <v>100</v>
      </c>
      <c r="J23" s="27">
        <f>VLOOKUP(B23,'Lagorce 2'!$B$5:$I$100,8,0)</f>
        <v>0</v>
      </c>
      <c r="K23" s="27">
        <v>0</v>
      </c>
      <c r="L23" s="16">
        <f t="shared" si="0"/>
        <v>500</v>
      </c>
      <c r="M23" s="67"/>
      <c r="N23" s="1"/>
      <c r="O23" s="1"/>
    </row>
    <row r="24" spans="1:16" ht="18" customHeight="1">
      <c r="A24" s="26">
        <v>21</v>
      </c>
      <c r="B24" s="74" t="s">
        <v>96</v>
      </c>
      <c r="C24" s="5"/>
      <c r="D24" s="27">
        <f>VLOOKUP(B24,Lagorce!$B$5:$I$99,8,0)</f>
        <v>94</v>
      </c>
      <c r="E24" s="10">
        <f>VLOOKUP(B24,Tarnos!$B$5:$I$99,8,0)</f>
        <v>0</v>
      </c>
      <c r="F24" s="10">
        <f>VLOOKUP(B24,Perpezac!$B$5:$I$99,8,0)</f>
        <v>97</v>
      </c>
      <c r="G24" s="27">
        <f>VLOOKUP(B24,Coutras!$B$5:$I$100,8,0)</f>
        <v>97</v>
      </c>
      <c r="H24" s="27">
        <f>VLOOKUP(B24,Courpiac!$B$5:$I$100,8,0)</f>
        <v>0</v>
      </c>
      <c r="I24" s="27">
        <f>VLOOKUP(B24,Brive!$B$5:$I$100,8,0)</f>
        <v>94</v>
      </c>
      <c r="J24" s="27">
        <f>VLOOKUP(B24,'Lagorce 2'!$B$5:$I$100,8,0)</f>
        <v>100</v>
      </c>
      <c r="K24" s="27">
        <v>0</v>
      </c>
      <c r="L24" s="16">
        <f t="shared" si="0"/>
        <v>482</v>
      </c>
      <c r="M24" s="67"/>
      <c r="N24" s="1"/>
      <c r="O24" s="1"/>
    </row>
    <row r="25" spans="1:16" ht="18" customHeight="1">
      <c r="A25" s="26">
        <v>22</v>
      </c>
      <c r="B25" s="74" t="s">
        <v>38</v>
      </c>
      <c r="C25" s="5"/>
      <c r="D25" s="27">
        <f>VLOOKUP(B25,Lagorce!$B$5:$I$99,8,0)</f>
        <v>97</v>
      </c>
      <c r="E25" s="10">
        <f>VLOOKUP(B25,Tarnos!$B$5:$I$99,8,0)</f>
        <v>0</v>
      </c>
      <c r="F25" s="10">
        <f>VLOOKUP(B25,Perpezac!$B$5:$I$99,8,0)</f>
        <v>0</v>
      </c>
      <c r="G25" s="27">
        <f>VLOOKUP(B25,Coutras!$B$5:$I$100,8,0)</f>
        <v>0</v>
      </c>
      <c r="H25" s="27">
        <f>VLOOKUP(B25,Courpiac!$B$5:$I$100,8,0)</f>
        <v>0</v>
      </c>
      <c r="I25" s="27">
        <f>VLOOKUP(B25,Brive!$B$5:$I$100,8,0)</f>
        <v>0</v>
      </c>
      <c r="J25" s="27">
        <f>VLOOKUP(B25,'Lagorce 2'!$B$5:$I$100,8,0)</f>
        <v>97</v>
      </c>
      <c r="K25" s="27">
        <f>VLOOKUP(B25,Tarnos2!$B$5:$I$100,8,0)</f>
        <v>100</v>
      </c>
      <c r="L25" s="16">
        <f t="shared" si="0"/>
        <v>294</v>
      </c>
      <c r="M25" s="67"/>
      <c r="N25" s="1"/>
      <c r="O25" s="1"/>
    </row>
    <row r="26" spans="1:16" ht="18" customHeight="1">
      <c r="A26" s="26">
        <v>23</v>
      </c>
      <c r="B26" s="91" t="s">
        <v>101</v>
      </c>
      <c r="C26" s="5"/>
      <c r="D26" s="27">
        <f>VLOOKUP(B26,Lagorce!$B$5:$I$99,8,0)</f>
        <v>97</v>
      </c>
      <c r="E26" s="10">
        <f>VLOOKUP(B26,Tarnos!$B$5:$I$99,8,0)</f>
        <v>97</v>
      </c>
      <c r="F26" s="10">
        <f>VLOOKUP(B26,Perpezac!$B$5:$I$99,8,0)</f>
        <v>0</v>
      </c>
      <c r="G26" s="27">
        <f>VLOOKUP(B26,Coutras!$B$5:$I$100,8,0)</f>
        <v>0</v>
      </c>
      <c r="H26" s="27">
        <f>VLOOKUP(B26,Courpiac!$B$5:$I$100,8,0)</f>
        <v>0</v>
      </c>
      <c r="I26" s="27">
        <f>VLOOKUP(B26,Brive!$B$5:$I$100,8,0)</f>
        <v>0</v>
      </c>
      <c r="J26" s="27">
        <f>VLOOKUP(B26,'Lagorce 2'!$B$5:$I$100,8,0)</f>
        <v>0</v>
      </c>
      <c r="K26" s="27">
        <f>VLOOKUP(B26,Tarnos2!$B$5:$I$100,8,0)</f>
        <v>91</v>
      </c>
      <c r="L26" s="16">
        <f t="shared" si="0"/>
        <v>285</v>
      </c>
      <c r="M26" s="67"/>
      <c r="N26" s="1"/>
      <c r="O26" s="1"/>
    </row>
    <row r="27" spans="1:16" ht="18" customHeight="1">
      <c r="A27" s="26">
        <v>24</v>
      </c>
      <c r="B27" s="74" t="s">
        <v>74</v>
      </c>
      <c r="C27" s="5"/>
      <c r="D27" s="27">
        <f>VLOOKUP(B27,Lagorce!$B$5:$I$99,8,0)</f>
        <v>91</v>
      </c>
      <c r="E27" s="10">
        <f>VLOOKUP(B27,Tarnos!$B$5:$I$99,8,0)</f>
        <v>0</v>
      </c>
      <c r="F27" s="10">
        <f>VLOOKUP(B27,Perpezac!$B$5:$I$99,8,0)</f>
        <v>94</v>
      </c>
      <c r="G27" s="27">
        <f>VLOOKUP(B27,Coutras!$B$5:$I$100,8,0)</f>
        <v>94</v>
      </c>
      <c r="H27" s="27">
        <f>VLOOKUP(B27,Courpiac!$B$5:$I$100,8,0)</f>
        <v>0</v>
      </c>
      <c r="I27" s="27">
        <f>VLOOKUP(B27,Brive!$B$5:$I$100,8,0)</f>
        <v>0</v>
      </c>
      <c r="J27" s="27">
        <f>VLOOKUP(B27,'Lagorce 2'!$B$5:$I$100,8,0)</f>
        <v>0</v>
      </c>
      <c r="K27" s="27">
        <f>VLOOKUP(B27,Tarnos2!$B$5:$I$100,8,0)</f>
        <v>0</v>
      </c>
      <c r="L27" s="16">
        <f t="shared" si="0"/>
        <v>279</v>
      </c>
      <c r="M27" s="67"/>
      <c r="N27" s="1"/>
      <c r="O27" s="1"/>
    </row>
    <row r="28" spans="1:16" ht="18" customHeight="1">
      <c r="A28" s="26">
        <v>25</v>
      </c>
      <c r="B28" s="74" t="s">
        <v>81</v>
      </c>
      <c r="C28" s="5"/>
      <c r="D28" s="27">
        <f>VLOOKUP(B28,Lagorce!$B$5:$I$99,8,0)</f>
        <v>89</v>
      </c>
      <c r="E28" s="10">
        <f>VLOOKUP(B28,Tarnos!$B$5:$I$99,8,0)</f>
        <v>0</v>
      </c>
      <c r="F28" s="10">
        <f>VLOOKUP(B28,Perpezac!$B$5:$I$99,8,0)</f>
        <v>91</v>
      </c>
      <c r="G28" s="27">
        <f>VLOOKUP(B28,Coutras!$B$5:$I$100,8,0)</f>
        <v>0</v>
      </c>
      <c r="H28" s="27">
        <f>VLOOKUP(B28,Courpiac!$B$5:$I$100,8,0)</f>
        <v>0</v>
      </c>
      <c r="I28" s="27">
        <f>VLOOKUP(B28,Brive!$B$5:$I$100,8,0)</f>
        <v>0</v>
      </c>
      <c r="J28" s="27">
        <f>VLOOKUP(B28,'Lagorce 2'!$B$5:$I$100,8,0)</f>
        <v>0</v>
      </c>
      <c r="K28" s="27">
        <f>VLOOKUP(B28,Tarnos2!$B$5:$I$100,8,0)</f>
        <v>0</v>
      </c>
      <c r="L28" s="16">
        <f t="shared" si="0"/>
        <v>180</v>
      </c>
      <c r="M28" s="67"/>
      <c r="N28" s="1"/>
      <c r="O28" s="1"/>
    </row>
    <row r="29" spans="1:16" ht="18" customHeight="1">
      <c r="A29" s="26">
        <v>26</v>
      </c>
      <c r="B29" s="74" t="s">
        <v>46</v>
      </c>
      <c r="C29" s="5"/>
      <c r="D29" s="27">
        <f>VLOOKUP(B29,Lagorce!$B$5:$I$99,8,0)</f>
        <v>0</v>
      </c>
      <c r="E29" s="10">
        <f>VLOOKUP(B29,Tarnos!$B$5:$I$99,8,0)</f>
        <v>0</v>
      </c>
      <c r="F29" s="10">
        <f>VLOOKUP(B29,Perpezac!$B$5:$I$99,8,0)</f>
        <v>0</v>
      </c>
      <c r="G29" s="27">
        <f>VLOOKUP(B29,Coutras!$B$5:$I$100,8,0)</f>
        <v>0</v>
      </c>
      <c r="H29" s="27">
        <f>VLOOKUP(B29,Courpiac!$B$5:$I$100,8,0)</f>
        <v>0</v>
      </c>
      <c r="I29" s="27">
        <f>VLOOKUP(B29,Brive!$B$5:$I$100,8,0)</f>
        <v>97</v>
      </c>
      <c r="J29" s="27">
        <f>VLOOKUP(B29,'Lagorce 2'!$B$5:$I$100,8,0)</f>
        <v>0</v>
      </c>
      <c r="K29" s="27">
        <f>VLOOKUP(B29,Tarnos2!$B$5:$I$100,8,0)</f>
        <v>0</v>
      </c>
      <c r="L29" s="16">
        <f t="shared" si="0"/>
        <v>97</v>
      </c>
      <c r="M29" s="67"/>
      <c r="N29" s="1"/>
      <c r="O29" s="1"/>
    </row>
    <row r="30" spans="1:16" ht="18" customHeight="1">
      <c r="A30" s="26">
        <v>27</v>
      </c>
      <c r="B30" s="75" t="s">
        <v>22</v>
      </c>
      <c r="C30" s="5"/>
      <c r="D30" s="27">
        <f>VLOOKUP(B30,Lagorce!$B$5:$I$99,8,0)</f>
        <v>100</v>
      </c>
      <c r="E30" s="10">
        <v>0</v>
      </c>
      <c r="F30" s="10">
        <f>VLOOKUP(B30,Perpezac!$B$5:$I$99,8,0)</f>
        <v>100</v>
      </c>
      <c r="G30" s="27">
        <f>VLOOKUP(B30,Coutras!$B$5:$I$100,8,0)</f>
        <v>100</v>
      </c>
      <c r="H30" s="27">
        <f>VLOOKUP(B30,Courpiac!$B$5:$I$100,8,0)</f>
        <v>0</v>
      </c>
      <c r="I30" s="27">
        <v>0</v>
      </c>
      <c r="J30" s="27">
        <f>VLOOKUP(B30,'Lagorce 2'!$B$5:$I$100,8,0)</f>
        <v>100</v>
      </c>
      <c r="K30" s="27">
        <f>VLOOKUP(B30,Tarnos2!$B$5:$I$100,8,0)</f>
        <v>100</v>
      </c>
      <c r="L30" s="16">
        <f t="shared" si="0"/>
        <v>500</v>
      </c>
      <c r="M30" s="67"/>
      <c r="N30" s="1"/>
      <c r="O30" s="1"/>
    </row>
    <row r="31" spans="1:16" ht="18" customHeight="1">
      <c r="A31" s="26">
        <v>28</v>
      </c>
      <c r="B31" s="75" t="s">
        <v>43</v>
      </c>
      <c r="C31" s="5"/>
      <c r="D31" s="27">
        <f>VLOOKUP(B31,Lagorce!$B$5:$I$99,8,0)</f>
        <v>97</v>
      </c>
      <c r="E31" s="10">
        <f>VLOOKUP(B31,Tarnos!$B$5:$I$99,8,0)</f>
        <v>100</v>
      </c>
      <c r="F31" s="10">
        <v>0</v>
      </c>
      <c r="G31" s="27">
        <f>VLOOKUP(B31,Coutras!$B$5:$I$100,8,0)</f>
        <v>95.5</v>
      </c>
      <c r="H31" s="27">
        <f>VLOOKUP(B31,Courpiac!$B$5:$I$100,8,0)</f>
        <v>0</v>
      </c>
      <c r="I31" s="27">
        <f>VLOOKUP(B31,Brive!$B$5:$I$100,8,0)</f>
        <v>100</v>
      </c>
      <c r="J31" s="27">
        <v>0</v>
      </c>
      <c r="K31" s="27">
        <f>VLOOKUP(B31,Tarnos2!$B$5:$I$100,8,0)</f>
        <v>97</v>
      </c>
      <c r="L31" s="16">
        <f t="shared" si="0"/>
        <v>489.5</v>
      </c>
      <c r="M31" s="67"/>
      <c r="N31" s="1"/>
      <c r="O31" s="1"/>
    </row>
    <row r="32" spans="1:16" ht="18" customHeight="1">
      <c r="A32" s="26">
        <v>29</v>
      </c>
      <c r="B32" s="75" t="s">
        <v>20</v>
      </c>
      <c r="C32" s="5"/>
      <c r="D32" s="27">
        <f>VLOOKUP(B32,Lagorce!$B$5:$I$99,8,0)</f>
        <v>0</v>
      </c>
      <c r="E32" s="10">
        <f>VLOOKUP(B32,Tarnos!$B$5:$I$99,8,0)</f>
        <v>0</v>
      </c>
      <c r="F32" s="10">
        <f>VLOOKUP(B32,Perpezac!$B$5:$I$99,8,0)</f>
        <v>97</v>
      </c>
      <c r="G32" s="27">
        <f>VLOOKUP(B32,Coutras!$B$5:$I$100,8,0)</f>
        <v>91</v>
      </c>
      <c r="H32" s="27">
        <f>VLOOKUP(B32,Courpiac!$B$5:$I$100,8,0)</f>
        <v>0</v>
      </c>
      <c r="I32" s="27">
        <f>VLOOKUP(B32,Brive!$B$5:$I$100,8,0)</f>
        <v>97</v>
      </c>
      <c r="J32" s="27">
        <f>VLOOKUP(B32,'Lagorce 2'!$B$5:$I$100,8,0)</f>
        <v>97</v>
      </c>
      <c r="K32" s="27">
        <f>VLOOKUP(B32,Tarnos2!$B$5:$I$100,8,0)</f>
        <v>88</v>
      </c>
      <c r="L32" s="16">
        <f t="shared" si="0"/>
        <v>470</v>
      </c>
      <c r="M32" s="67"/>
      <c r="N32" s="1"/>
      <c r="O32" s="1"/>
    </row>
    <row r="33" spans="1:15" ht="18" customHeight="1">
      <c r="A33" s="26">
        <v>30</v>
      </c>
      <c r="B33" s="75" t="s">
        <v>24</v>
      </c>
      <c r="C33" s="5"/>
      <c r="D33" s="27">
        <f>VLOOKUP(B33,Lagorce!$B$5:$I$99,8,0)</f>
        <v>91</v>
      </c>
      <c r="E33" s="10">
        <f>VLOOKUP(B33,Tarnos!$B$5:$I$99,8,0)</f>
        <v>91</v>
      </c>
      <c r="F33" s="10">
        <f>VLOOKUP(B33,Perpezac!$B$5:$I$99,8,0)</f>
        <v>0</v>
      </c>
      <c r="G33" s="27">
        <f>VLOOKUP(B33,Coutras!$B$5:$I$100,8,0)</f>
        <v>89</v>
      </c>
      <c r="H33" s="27">
        <f>VLOOKUP(B33,Courpiac!$B$5:$I$100,8,0)</f>
        <v>0</v>
      </c>
      <c r="I33" s="27">
        <f>VLOOKUP(B33,Brive!$B$5:$I$100,8,0)</f>
        <v>0</v>
      </c>
      <c r="J33" s="27">
        <f>VLOOKUP(B33,'Lagorce 2'!$B$5:$I$100,8,0)</f>
        <v>91</v>
      </c>
      <c r="K33" s="27">
        <f>VLOOKUP(B33,Tarnos2!$B$5:$I$100,8,0)</f>
        <v>94</v>
      </c>
      <c r="L33" s="16">
        <f t="shared" si="0"/>
        <v>456</v>
      </c>
      <c r="M33" s="67"/>
      <c r="N33" s="1"/>
      <c r="O33" s="1"/>
    </row>
    <row r="34" spans="1:15" ht="18" customHeight="1">
      <c r="A34" s="26">
        <v>31</v>
      </c>
      <c r="B34" s="75" t="s">
        <v>23</v>
      </c>
      <c r="C34" s="5"/>
      <c r="D34" s="27">
        <f>VLOOKUP(B34,Lagorce!$B$5:$I$99,8,0)</f>
        <v>89</v>
      </c>
      <c r="E34" s="10">
        <f>VLOOKUP(B34,Tarnos!$B$5:$I$99,8,0)</f>
        <v>87</v>
      </c>
      <c r="F34" s="10">
        <f>VLOOKUP(B34,Perpezac!$B$5:$I$99,8,0)</f>
        <v>91</v>
      </c>
      <c r="G34" s="27">
        <v>0</v>
      </c>
      <c r="H34" s="27">
        <f>VLOOKUP(B34,Courpiac!$B$5:$I$100,8,0)</f>
        <v>0</v>
      </c>
      <c r="I34" s="27">
        <f>VLOOKUP(B34,Brive!$B$5:$I$100,8,0)</f>
        <v>0</v>
      </c>
      <c r="J34" s="27">
        <f>VLOOKUP(B34,'Lagorce 2'!$B$5:$I$100,8,0)</f>
        <v>89</v>
      </c>
      <c r="K34" s="27">
        <f>VLOOKUP(B34,Tarnos2!$B$5:$I$100,8,0)</f>
        <v>91</v>
      </c>
      <c r="L34" s="16">
        <f t="shared" si="0"/>
        <v>447</v>
      </c>
      <c r="M34" s="67"/>
      <c r="N34" s="1"/>
      <c r="O34" s="1"/>
    </row>
    <row r="35" spans="1:15" ht="18" customHeight="1">
      <c r="A35" s="26">
        <v>32</v>
      </c>
      <c r="B35" s="75" t="s">
        <v>29</v>
      </c>
      <c r="C35" s="5"/>
      <c r="D35" s="27">
        <f>VLOOKUP(B35,Lagorce!$B$5:$I$99,8,0)</f>
        <v>94</v>
      </c>
      <c r="E35" s="10">
        <f>VLOOKUP(B35,Tarnos!$B$5:$I$99,8,0)</f>
        <v>94</v>
      </c>
      <c r="F35" s="10">
        <f>VLOOKUP(B35,Perpezac!$B$5:$I$99,8,0)</f>
        <v>0</v>
      </c>
      <c r="G35" s="27">
        <f>VLOOKUP(B35,Coutras!$B$5:$I$100,8,0)</f>
        <v>87</v>
      </c>
      <c r="H35" s="27">
        <f>VLOOKUP(B35,Courpiac!$B$5:$I$100,8,0)</f>
        <v>0</v>
      </c>
      <c r="I35" s="27">
        <f>VLOOKUP(B35,Brive!$B$5:$I$100,8,0)</f>
        <v>94</v>
      </c>
      <c r="J35" s="27">
        <f>VLOOKUP(B35,'Lagorce 2'!$B$5:$I$100,8,0)</f>
        <v>0</v>
      </c>
      <c r="K35" s="27">
        <f>VLOOKUP(B35,Tarnos2!$B$5:$I$100,8,0)</f>
        <v>0</v>
      </c>
      <c r="L35" s="16">
        <f t="shared" si="0"/>
        <v>369</v>
      </c>
      <c r="M35" s="67"/>
      <c r="N35" s="1"/>
      <c r="O35" s="1"/>
    </row>
    <row r="36" spans="1:15" ht="18" customHeight="1">
      <c r="A36" s="26">
        <v>33</v>
      </c>
      <c r="B36" s="75" t="s">
        <v>80</v>
      </c>
      <c r="C36" s="5"/>
      <c r="D36" s="27">
        <f>VLOOKUP(B36,Lagorce!$B$5:$I$99,8,0)</f>
        <v>87</v>
      </c>
      <c r="E36" s="10">
        <f>VLOOKUP(B36,Tarnos!$B$5:$I$99,8,0)</f>
        <v>85</v>
      </c>
      <c r="F36" s="10">
        <f>VLOOKUP(B36,Perpezac!$B$5:$I$99,8,0)</f>
        <v>0</v>
      </c>
      <c r="G36" s="27">
        <f>VLOOKUP(B36,Coutras!$B$5:$I$100,8,0)</f>
        <v>0</v>
      </c>
      <c r="H36" s="27">
        <f>VLOOKUP(B36,Courpiac!$B$5:$I$100,8,0)</f>
        <v>0</v>
      </c>
      <c r="I36" s="27">
        <f>VLOOKUP(B36,Brive!$B$5:$I$100,8,0)</f>
        <v>0</v>
      </c>
      <c r="J36" s="27">
        <f>VLOOKUP(B36,'Lagorce 2'!$B$5:$I$100,8,0)</f>
        <v>87</v>
      </c>
      <c r="K36" s="27">
        <f>VLOOKUP(B36,Tarnos2!$B$5:$I$100,8,0)</f>
        <v>88</v>
      </c>
      <c r="L36" s="16">
        <f t="shared" si="0"/>
        <v>347</v>
      </c>
      <c r="M36" s="67"/>
      <c r="N36" s="17"/>
      <c r="O36" s="1"/>
    </row>
    <row r="37" spans="1:15" ht="18" customHeight="1">
      <c r="A37" s="26">
        <v>34</v>
      </c>
      <c r="B37" s="89" t="s">
        <v>77</v>
      </c>
      <c r="C37" s="5"/>
      <c r="D37" s="27">
        <f>VLOOKUP(B37,Lagorce!$B$5:$I$99,8,0)</f>
        <v>85</v>
      </c>
      <c r="E37" s="10">
        <f>VLOOKUP(B37,Tarnos!$B$5:$I$99,8,0)</f>
        <v>0</v>
      </c>
      <c r="F37" s="10">
        <f>VLOOKUP(B37,Perpezac!$B$5:$I$99,8,0)</f>
        <v>0</v>
      </c>
      <c r="G37" s="27">
        <f>VLOOKUP(B37,Coutras!$B$5:$I$100,8,0)</f>
        <v>83</v>
      </c>
      <c r="H37" s="27">
        <f>VLOOKUP(B37,Courpiac!$B$5:$I$100,8,0)</f>
        <v>0</v>
      </c>
      <c r="I37" s="27">
        <f>VLOOKUP(B37,Brive!$B$5:$I$100,8,0)</f>
        <v>0</v>
      </c>
      <c r="J37" s="27">
        <f>VLOOKUP(B37,'Lagorce 2'!$B$5:$I$100,8,0)</f>
        <v>85</v>
      </c>
      <c r="K37" s="27">
        <f>VLOOKUP(B37,Tarnos2!$B$5:$I$100,8,0)</f>
        <v>0</v>
      </c>
      <c r="L37" s="16">
        <f t="shared" si="0"/>
        <v>253</v>
      </c>
      <c r="M37" s="67"/>
      <c r="N37" s="1"/>
      <c r="O37" s="1"/>
    </row>
    <row r="38" spans="1:15" ht="18" customHeight="1">
      <c r="A38" s="26">
        <v>35</v>
      </c>
      <c r="B38" s="75" t="s">
        <v>65</v>
      </c>
      <c r="C38" s="5"/>
      <c r="D38" s="27">
        <f>VLOOKUP(B38,Lagorce!$B$5:$I$99,8,0)</f>
        <v>83</v>
      </c>
      <c r="E38" s="10">
        <f>VLOOKUP(B38,Tarnos!$B$5:$I$99,8,0)</f>
        <v>0</v>
      </c>
      <c r="F38" s="10">
        <f>VLOOKUP(B38,Perpezac!$B$5:$I$99,8,0)</f>
        <v>0</v>
      </c>
      <c r="G38" s="27">
        <f>VLOOKUP(B38,Coutras!$B$5:$I$100,8,0)</f>
        <v>81</v>
      </c>
      <c r="H38" s="27">
        <f>VLOOKUP(B38,Courpiac!$B$5:$I$100,8,0)</f>
        <v>0</v>
      </c>
      <c r="I38" s="27">
        <f>VLOOKUP(B38,Brive!$B$5:$I$100,8,0)</f>
        <v>0</v>
      </c>
      <c r="J38" s="27">
        <f>VLOOKUP(B38,'Lagorce 2'!$B$5:$I$100,8,0)</f>
        <v>0</v>
      </c>
      <c r="K38" s="27">
        <f>VLOOKUP(B38,Tarnos2!$B$5:$I$100,8,0)</f>
        <v>0</v>
      </c>
      <c r="L38" s="16">
        <f t="shared" si="0"/>
        <v>164</v>
      </c>
      <c r="M38" s="67"/>
      <c r="N38" s="1"/>
      <c r="O38" s="1"/>
    </row>
    <row r="39" spans="1:15" ht="18" customHeight="1">
      <c r="A39" s="26">
        <v>36</v>
      </c>
      <c r="B39" s="75" t="s">
        <v>126</v>
      </c>
      <c r="C39" s="5"/>
      <c r="D39" s="27">
        <f>VLOOKUP(B39,Lagorce!$B$5:$I$99,8,0)</f>
        <v>0</v>
      </c>
      <c r="E39" s="10">
        <f>VLOOKUP(B39,Tarnos!$B$5:$I$99,8,0)</f>
        <v>0</v>
      </c>
      <c r="F39" s="10">
        <f>VLOOKUP(B39,Perpezac!$B$5:$I$99,8,0)</f>
        <v>0</v>
      </c>
      <c r="G39" s="27">
        <f>VLOOKUP(B39,Coutras!$B$5:$I$100,8,0)</f>
        <v>95.5</v>
      </c>
      <c r="H39" s="27">
        <f>VLOOKUP(B39,Courpiac!$B$5:$I$100,8,0)</f>
        <v>0</v>
      </c>
      <c r="I39" s="27">
        <f>VLOOKUP(B39,Brive!$B$5:$I$100,8,0)</f>
        <v>0</v>
      </c>
      <c r="J39" s="27">
        <f>VLOOKUP(B39,'Lagorce 2'!$B$5:$I$100,8,0)</f>
        <v>0</v>
      </c>
      <c r="K39" s="27">
        <f>VLOOKUP(B39,Tarnos2!$B$5:$I$100,8,0)</f>
        <v>0</v>
      </c>
      <c r="L39" s="16">
        <f t="shared" si="0"/>
        <v>95.5</v>
      </c>
      <c r="M39" s="67"/>
      <c r="N39" s="1"/>
      <c r="O39" s="1"/>
    </row>
    <row r="40" spans="1:15" ht="18" customHeight="1">
      <c r="A40" s="26">
        <v>37</v>
      </c>
      <c r="B40" s="75" t="s">
        <v>59</v>
      </c>
      <c r="C40" s="5"/>
      <c r="D40" s="27">
        <f>VLOOKUP(B40,Lagorce!$B$5:$I$99,8,0)</f>
        <v>0</v>
      </c>
      <c r="E40" s="10">
        <f>VLOOKUP(B40,Tarnos!$B$5:$I$99,8,0)</f>
        <v>89</v>
      </c>
      <c r="F40" s="10">
        <f>VLOOKUP(B40,Perpezac!$B$5:$I$99,8,0)</f>
        <v>0</v>
      </c>
      <c r="G40" s="27">
        <f>VLOOKUP(B40,Coutras!$B$5:$I$100,8,0)</f>
        <v>0</v>
      </c>
      <c r="H40" s="27">
        <f>VLOOKUP(B40,Courpiac!$B$5:$I$100,8,0)</f>
        <v>0</v>
      </c>
      <c r="I40" s="27">
        <f>VLOOKUP(B40,Brive!$B$5:$I$100,8,0)</f>
        <v>0</v>
      </c>
      <c r="J40" s="27">
        <f>VLOOKUP(B40,'Lagorce 2'!$B$5:$I$100,8,0)</f>
        <v>0</v>
      </c>
      <c r="K40" s="27">
        <f>VLOOKUP(B40,Tarnos2!$B$5:$I$100,8,0)</f>
        <v>0</v>
      </c>
      <c r="L40" s="16">
        <f t="shared" si="0"/>
        <v>89</v>
      </c>
      <c r="M40" s="67"/>
      <c r="N40" s="1"/>
      <c r="O40" s="1"/>
    </row>
    <row r="41" spans="1:15" ht="18" customHeight="1">
      <c r="A41" s="26">
        <v>38</v>
      </c>
      <c r="B41" s="92" t="s">
        <v>115</v>
      </c>
      <c r="C41" s="4"/>
      <c r="D41" s="27">
        <f>VLOOKUP(B41,Lagorce!$B$5:$I$99,8,0)</f>
        <v>0</v>
      </c>
      <c r="E41" s="10">
        <f>VLOOKUP(B41,Tarnos!$B$5:$I$99,8,0)</f>
        <v>0</v>
      </c>
      <c r="F41" s="10">
        <f>VLOOKUP(B41,Perpezac!$B$5:$I$99,8,0)</f>
        <v>89</v>
      </c>
      <c r="G41" s="27">
        <f>VLOOKUP(B41,Coutras!$B$5:$I$100,8,0)</f>
        <v>0</v>
      </c>
      <c r="H41" s="27">
        <f>VLOOKUP(B41,Courpiac!$B$5:$I$100,8,0)</f>
        <v>0</v>
      </c>
      <c r="I41" s="27">
        <f>VLOOKUP(B41,Brive!$B$5:$I$100,8,0)</f>
        <v>0</v>
      </c>
      <c r="J41" s="27">
        <f>VLOOKUP(B41,'Lagorce 2'!$B$5:$I$100,8,0)</f>
        <v>0</v>
      </c>
      <c r="K41" s="27">
        <f>VLOOKUP(B41,Tarnos2!$B$5:$I$100,8,0)</f>
        <v>0</v>
      </c>
      <c r="L41" s="16">
        <f t="shared" si="0"/>
        <v>89</v>
      </c>
      <c r="M41" s="67"/>
      <c r="N41" s="1"/>
      <c r="O41" s="1"/>
    </row>
    <row r="42" spans="1:15" ht="18" customHeight="1">
      <c r="A42" s="26">
        <v>39</v>
      </c>
      <c r="B42" s="78" t="s">
        <v>37</v>
      </c>
      <c r="C42" s="5"/>
      <c r="D42" s="27">
        <f>VLOOKUP(B42,Lagorce!$B$5:$I$99,8,0)</f>
        <v>100</v>
      </c>
      <c r="E42" s="10">
        <v>0</v>
      </c>
      <c r="F42" s="10">
        <f>VLOOKUP(B42,Perpezac!$B$5:$I$99,8,0)</f>
        <v>100</v>
      </c>
      <c r="G42" s="27">
        <f>VLOOKUP(B42,Coutras!$B$5:$I$100,8,0)</f>
        <v>100</v>
      </c>
      <c r="H42" s="27">
        <f>VLOOKUP(B42,Courpiac!$B$5:$I$100,8,0)</f>
        <v>0</v>
      </c>
      <c r="I42" s="27">
        <f>VLOOKUP(B42,Brive!$B$5:$I$100,8,0)</f>
        <v>100</v>
      </c>
      <c r="J42" s="27">
        <f>VLOOKUP(B42,'Lagorce 2'!$B$5:$I$100,8,0)</f>
        <v>100</v>
      </c>
      <c r="K42" s="27">
        <v>0</v>
      </c>
      <c r="L42" s="16">
        <f t="shared" si="0"/>
        <v>500</v>
      </c>
      <c r="M42" s="67"/>
      <c r="N42" s="1"/>
      <c r="O42" s="1"/>
    </row>
    <row r="43" spans="1:15" ht="18" customHeight="1">
      <c r="A43" s="26">
        <v>40</v>
      </c>
      <c r="B43" s="78" t="s">
        <v>56</v>
      </c>
      <c r="C43" s="5"/>
      <c r="D43" s="27">
        <f>VLOOKUP(B43,Lagorce!$B$5:$I$99,8,0)</f>
        <v>0</v>
      </c>
      <c r="E43" s="10">
        <f>VLOOKUP(B43,Tarnos!$B$5:$I$99,8,0)</f>
        <v>100</v>
      </c>
      <c r="F43" s="10">
        <f>VLOOKUP(B43,Perpezac!$B$5:$I$99,8,0)</f>
        <v>94</v>
      </c>
      <c r="G43" s="27">
        <f>VLOOKUP(B43,Coutras!$B$5:$I$100,8,0)</f>
        <v>97</v>
      </c>
      <c r="H43" s="27">
        <f>VLOOKUP(B43,Courpiac!$B$5:$I$100,8,0)</f>
        <v>0</v>
      </c>
      <c r="I43" s="27">
        <f>VLOOKUP(B43,Brive!$B$5:$I$100,8,0)</f>
        <v>97</v>
      </c>
      <c r="J43" s="27">
        <v>0</v>
      </c>
      <c r="K43" s="27">
        <f>VLOOKUP(B43,Tarnos2!$B$5:$I$100,8,0)</f>
        <v>100</v>
      </c>
      <c r="L43" s="16">
        <f t="shared" si="0"/>
        <v>488</v>
      </c>
      <c r="M43" s="67"/>
      <c r="N43" s="1"/>
      <c r="O43" s="1"/>
    </row>
    <row r="44" spans="1:15" ht="18" customHeight="1">
      <c r="A44" s="26">
        <v>41</v>
      </c>
      <c r="B44" s="78" t="s">
        <v>26</v>
      </c>
      <c r="C44" s="5"/>
      <c r="D44" s="27">
        <f>VLOOKUP(B44,Lagorce!$B$5:$I$99,8,0)</f>
        <v>97</v>
      </c>
      <c r="E44" s="10">
        <f>VLOOKUP(B44,Tarnos!$B$5:$I$99,8,0)</f>
        <v>95.5</v>
      </c>
      <c r="F44" s="10">
        <f>VLOOKUP(B44,Perpezac!$B$5:$I$99,8,0)</f>
        <v>97</v>
      </c>
      <c r="G44" s="27">
        <f>VLOOKUP(B44,Coutras!$B$5:$I$100,8,0)</f>
        <v>94</v>
      </c>
      <c r="H44" s="27">
        <f>VLOOKUP(B44,Courpiac!$B$5:$I$100,8,0)</f>
        <v>0</v>
      </c>
      <c r="I44" s="27">
        <f>VLOOKUP(B44,Brive!$B$5:$I$100,8,0)</f>
        <v>0</v>
      </c>
      <c r="J44" s="27">
        <f>VLOOKUP(B44,'Lagorce 2'!$B$5:$I$100,8,0)</f>
        <v>97</v>
      </c>
      <c r="K44" s="27">
        <v>0</v>
      </c>
      <c r="L44" s="16">
        <f t="shared" si="0"/>
        <v>480.5</v>
      </c>
      <c r="M44" s="67"/>
      <c r="N44" s="1"/>
      <c r="O44" s="1"/>
    </row>
    <row r="45" spans="1:15" ht="18" customHeight="1">
      <c r="A45" s="26">
        <v>42</v>
      </c>
      <c r="B45" s="78" t="s">
        <v>41</v>
      </c>
      <c r="C45" s="5"/>
      <c r="D45" s="27">
        <f>VLOOKUP(B45,Lagorce!$B$5:$I$99,8,0)</f>
        <v>0</v>
      </c>
      <c r="E45" s="10">
        <f>VLOOKUP(B45,Tarnos!$B$5:$I$99,8,0)</f>
        <v>91</v>
      </c>
      <c r="F45" s="10">
        <f>VLOOKUP(B45,Perpezac!$B$5:$I$99,8,0)</f>
        <v>90</v>
      </c>
      <c r="G45" s="27">
        <f>VLOOKUP(B45,Coutras!$B$5:$I$100,8,0)</f>
        <v>91</v>
      </c>
      <c r="H45" s="27">
        <f>VLOOKUP(B45,Courpiac!$B$5:$I$100,8,0)</f>
        <v>0</v>
      </c>
      <c r="I45" s="27">
        <v>0</v>
      </c>
      <c r="J45" s="27">
        <f>VLOOKUP(B45,'Lagorce 2'!$B$5:$I$100,8,0)</f>
        <v>91</v>
      </c>
      <c r="K45" s="27">
        <f>VLOOKUP(B45,Tarnos2!$B$5:$I$100,8,0)</f>
        <v>91</v>
      </c>
      <c r="L45" s="16">
        <f t="shared" si="0"/>
        <v>454</v>
      </c>
      <c r="M45" s="67"/>
      <c r="N45" s="1"/>
      <c r="O45" s="1"/>
    </row>
    <row r="46" spans="1:15" ht="18" customHeight="1">
      <c r="A46" s="26">
        <v>43</v>
      </c>
      <c r="B46" s="78" t="s">
        <v>25</v>
      </c>
      <c r="C46" s="5"/>
      <c r="D46" s="27">
        <f>VLOOKUP(B46,Lagorce!$B$5:$I$99,8,0)</f>
        <v>0</v>
      </c>
      <c r="E46" s="10">
        <f>VLOOKUP(B46,Tarnos!$B$5:$I$99,8,0)</f>
        <v>89</v>
      </c>
      <c r="F46" s="10">
        <f>VLOOKUP(B46,Perpezac!$B$5:$I$99,8,0)</f>
        <v>85</v>
      </c>
      <c r="G46" s="27">
        <f>VLOOKUP(B46,Coutras!$B$5:$I$100,8,0)</f>
        <v>85</v>
      </c>
      <c r="H46" s="27">
        <f>VLOOKUP(B46,Courpiac!$B$5:$I$100,8,0)</f>
        <v>0</v>
      </c>
      <c r="I46" s="27">
        <f>VLOOKUP(B46,Brive!$B$5:$I$100,8,0)</f>
        <v>85</v>
      </c>
      <c r="J46" s="27">
        <f>VLOOKUP(B46,'Lagorce 2'!$B$5:$I$100,8,0)</f>
        <v>0</v>
      </c>
      <c r="K46" s="27">
        <f>VLOOKUP(B46,Tarnos2!$B$5:$I$100,8,0)</f>
        <v>85</v>
      </c>
      <c r="L46" s="16">
        <f t="shared" si="0"/>
        <v>429</v>
      </c>
      <c r="M46" s="67"/>
      <c r="N46" s="1"/>
      <c r="O46" s="1"/>
    </row>
    <row r="47" spans="1:15" ht="18" customHeight="1">
      <c r="A47" s="26">
        <v>44</v>
      </c>
      <c r="B47" s="78" t="s">
        <v>47</v>
      </c>
      <c r="C47" s="5"/>
      <c r="D47" s="27">
        <f>VLOOKUP(B47,Lagorce!$B$5:$I$99,8,0)</f>
        <v>94</v>
      </c>
      <c r="E47" s="10">
        <f>VLOOKUP(B47,Tarnos!$B$5:$I$99,8,0)</f>
        <v>0</v>
      </c>
      <c r="F47" s="10">
        <f>VLOOKUP(B47,Perpezac!$B$5:$I$99,8,0)</f>
        <v>90</v>
      </c>
      <c r="G47" s="27">
        <f>VLOOKUP(B47,Coutras!$B$5:$I$100,8,0)</f>
        <v>0</v>
      </c>
      <c r="H47" s="27">
        <f>VLOOKUP(B47,Courpiac!$B$5:$I$100,8,0)</f>
        <v>0</v>
      </c>
      <c r="I47" s="27">
        <f>VLOOKUP(B47,Brive!$B$5:$I$100,8,0)</f>
        <v>91</v>
      </c>
      <c r="J47" s="27">
        <f>VLOOKUP(B47,'Lagorce 2'!$B$5:$I$100,8,0)</f>
        <v>0</v>
      </c>
      <c r="K47" s="27">
        <f>VLOOKUP(B47,Tarnos2!$B$5:$I$100,8,0)</f>
        <v>94</v>
      </c>
      <c r="L47" s="16">
        <f t="shared" si="0"/>
        <v>369</v>
      </c>
      <c r="M47" s="67"/>
      <c r="N47" s="1"/>
      <c r="O47" s="1"/>
    </row>
    <row r="48" spans="1:15" ht="18" customHeight="1">
      <c r="A48" s="26">
        <v>45</v>
      </c>
      <c r="B48" s="78" t="s">
        <v>36</v>
      </c>
      <c r="C48" s="5"/>
      <c r="D48" s="27">
        <f>VLOOKUP(B48,Lagorce!$B$5:$I$99,8,0)</f>
        <v>91</v>
      </c>
      <c r="E48" s="10">
        <f>VLOOKUP(B48,Tarnos!$B$5:$I$99,8,0)</f>
        <v>0</v>
      </c>
      <c r="F48" s="10">
        <f>VLOOKUP(B48,Perpezac!$B$5:$I$99,8,0)</f>
        <v>0</v>
      </c>
      <c r="G48" s="27">
        <f>VLOOKUP(B48,Coutras!$B$5:$I$100,8,0)</f>
        <v>0</v>
      </c>
      <c r="H48" s="27">
        <f>VLOOKUP(B48,Courpiac!$B$5:$I$100,8,0)</f>
        <v>0</v>
      </c>
      <c r="I48" s="27">
        <f>VLOOKUP(B48,Brive!$B$5:$I$100,8,0)</f>
        <v>94</v>
      </c>
      <c r="J48" s="27">
        <f>VLOOKUP(B48,'Lagorce 2'!$B$5:$I$100,8,0)</f>
        <v>0</v>
      </c>
      <c r="K48" s="27">
        <f>VLOOKUP(B48,Tarnos2!$B$5:$I$100,8,0)</f>
        <v>87</v>
      </c>
      <c r="L48" s="16">
        <f t="shared" si="0"/>
        <v>272</v>
      </c>
      <c r="M48" s="67"/>
      <c r="N48" s="1"/>
      <c r="O48" s="1"/>
    </row>
    <row r="49" spans="1:15" ht="18" customHeight="1">
      <c r="A49" s="26">
        <v>46</v>
      </c>
      <c r="B49" s="78" t="s">
        <v>106</v>
      </c>
      <c r="C49" s="5"/>
      <c r="D49" s="27">
        <f>VLOOKUP(B49,Lagorce!$B$5:$I$99,8,0)</f>
        <v>0</v>
      </c>
      <c r="E49" s="10">
        <f>VLOOKUP(B49,Tarnos!$B$5:$I$99,8,0)</f>
        <v>0</v>
      </c>
      <c r="F49" s="10">
        <f>VLOOKUP(B49,Perpezac!$B$5:$I$99,8,0)</f>
        <v>87</v>
      </c>
      <c r="G49" s="27">
        <f>VLOOKUP(B49,Coutras!$B$5:$I$100,8,0)</f>
        <v>0</v>
      </c>
      <c r="H49" s="27">
        <f>VLOOKUP(B49,Courpiac!$B$5:$I$100,8,0)</f>
        <v>0</v>
      </c>
      <c r="I49" s="27">
        <f>VLOOKUP(B49,Brive!$B$5:$I$100,8,0)</f>
        <v>87</v>
      </c>
      <c r="J49" s="27">
        <f>VLOOKUP(B49,'Lagorce 2'!$B$5:$I$100,8,0)</f>
        <v>0</v>
      </c>
      <c r="K49" s="27">
        <f>VLOOKUP(B49,Tarnos2!$B$5:$I$100,8,0)</f>
        <v>0</v>
      </c>
      <c r="L49" s="16">
        <f t="shared" si="0"/>
        <v>174</v>
      </c>
      <c r="M49" s="67"/>
      <c r="N49" s="1"/>
      <c r="O49" s="1"/>
    </row>
    <row r="50" spans="1:15" ht="18" customHeight="1">
      <c r="A50" s="26">
        <v>47</v>
      </c>
      <c r="B50" s="78" t="s">
        <v>34</v>
      </c>
      <c r="C50" s="5"/>
      <c r="D50" s="27">
        <f>VLOOKUP(B50,Lagorce!$B$5:$I$99,8,0)</f>
        <v>0</v>
      </c>
      <c r="E50" s="10">
        <f>VLOOKUP(B50,Tarnos!$B$5:$I$99,8,0)</f>
        <v>0</v>
      </c>
      <c r="F50" s="10">
        <f>VLOOKUP(B50,Perpezac!$B$5:$I$99,8,0)</f>
        <v>0</v>
      </c>
      <c r="G50" s="27">
        <f>VLOOKUP(B50,Coutras!$B$5:$I$100,8,0)</f>
        <v>89</v>
      </c>
      <c r="H50" s="27">
        <f>VLOOKUP(B50,Courpiac!$B$5:$I$100,8,0)</f>
        <v>0</v>
      </c>
      <c r="I50" s="27">
        <f>VLOOKUP(B50,Brive!$B$5:$I$100,8,0)</f>
        <v>83</v>
      </c>
      <c r="J50" s="27">
        <f>VLOOKUP(B50,'Lagorce 2'!$B$5:$I$100,8,0)</f>
        <v>0</v>
      </c>
      <c r="K50" s="27">
        <f>VLOOKUP(B50,Tarnos2!$B$5:$I$100,8,0)</f>
        <v>0</v>
      </c>
      <c r="L50" s="16">
        <f t="shared" si="0"/>
        <v>172</v>
      </c>
      <c r="M50" s="67"/>
      <c r="N50" s="1"/>
      <c r="O50" s="1"/>
    </row>
    <row r="51" spans="1:15" ht="18" customHeight="1">
      <c r="A51" s="26">
        <v>48</v>
      </c>
      <c r="B51" s="78" t="s">
        <v>62</v>
      </c>
      <c r="C51" s="5"/>
      <c r="D51" s="27">
        <f>VLOOKUP(B51,Lagorce!$B$5:$I$99,8,0)</f>
        <v>0</v>
      </c>
      <c r="E51" s="10">
        <f>VLOOKUP(B51,Tarnos!$B$5:$I$99,8,0)</f>
        <v>89</v>
      </c>
      <c r="F51" s="10">
        <f>VLOOKUP(B51,Perpezac!$B$5:$I$99,8,0)</f>
        <v>0</v>
      </c>
      <c r="G51" s="27">
        <f>VLOOKUP(B51,Coutras!$B$5:$I$100,8,0)</f>
        <v>0</v>
      </c>
      <c r="H51" s="27">
        <f>VLOOKUP(B51,Courpiac!$B$5:$I$100,8,0)</f>
        <v>0</v>
      </c>
      <c r="I51" s="27">
        <f>VLOOKUP(B51,Brive!$B$5:$I$100,8,0)</f>
        <v>0</v>
      </c>
      <c r="J51" s="27">
        <f>VLOOKUP(B51,'Lagorce 2'!$B$5:$I$100,8,0)</f>
        <v>0</v>
      </c>
      <c r="K51" s="27">
        <f>VLOOKUP(B51,Tarnos2!$B$5:$I$100,8,0)</f>
        <v>0</v>
      </c>
      <c r="L51" s="16">
        <f t="shared" si="0"/>
        <v>89</v>
      </c>
      <c r="M51" s="67"/>
      <c r="N51" s="1"/>
      <c r="O51" s="1"/>
    </row>
    <row r="52" spans="1:15" ht="18" customHeight="1">
      <c r="A52" s="26">
        <v>49</v>
      </c>
      <c r="B52" s="78" t="s">
        <v>64</v>
      </c>
      <c r="C52" s="5"/>
      <c r="D52" s="27">
        <f>VLOOKUP(B52,Lagorce!$B$5:$I$99,8,0)</f>
        <v>0</v>
      </c>
      <c r="E52" s="10">
        <f>VLOOKUP(B52,Tarnos!$B$5:$I$99,8,0)</f>
        <v>0</v>
      </c>
      <c r="F52" s="10">
        <f>VLOOKUP(B52,Perpezac!$B$5:$I$99,8,0)</f>
        <v>0</v>
      </c>
      <c r="G52" s="27">
        <f>VLOOKUP(B52,Coutras!$B$5:$I$100,8,0)</f>
        <v>87</v>
      </c>
      <c r="H52" s="27">
        <f>VLOOKUP(B52,Courpiac!$B$5:$I$100,8,0)</f>
        <v>0</v>
      </c>
      <c r="I52" s="27">
        <f>VLOOKUP(B52,Brive!$B$5:$I$100,8,0)</f>
        <v>0</v>
      </c>
      <c r="J52" s="27">
        <f>VLOOKUP(B52,'Lagorce 2'!$B$5:$I$100,8,0)</f>
        <v>0</v>
      </c>
      <c r="K52" s="27">
        <f>VLOOKUP(B52,Tarnos2!$B$5:$I$100,8,0)</f>
        <v>0</v>
      </c>
      <c r="L52" s="16">
        <f t="shared" si="0"/>
        <v>87</v>
      </c>
      <c r="M52" s="67"/>
      <c r="N52" s="1"/>
      <c r="O52" s="1"/>
    </row>
    <row r="53" spans="1:15" ht="18" customHeight="1">
      <c r="A53" s="26">
        <v>50</v>
      </c>
      <c r="B53" s="76" t="s">
        <v>45</v>
      </c>
      <c r="C53" s="5"/>
      <c r="D53" s="27">
        <f>VLOOKUP(B53,Lagorce!$B$5:$I$99,8,0)</f>
        <v>0</v>
      </c>
      <c r="E53" s="10">
        <f>VLOOKUP(B53,Tarnos!$B$5:$I$99,8,0)</f>
        <v>100</v>
      </c>
      <c r="F53" s="10">
        <f>VLOOKUP(B53,Perpezac!$B$5:$I$99,8,0)</f>
        <v>97</v>
      </c>
      <c r="G53" s="27">
        <f>VLOOKUP(B53,Coutras!$B$5:$I$100,8,0)</f>
        <v>97</v>
      </c>
      <c r="H53" s="27">
        <f>VLOOKUP(B53,Courpiac!$B$5:$I$100,8,0)</f>
        <v>0</v>
      </c>
      <c r="I53" s="27">
        <v>0</v>
      </c>
      <c r="J53" s="27">
        <f>VLOOKUP(B53,'Lagorce 2'!$B$5:$I$100,8,0)</f>
        <v>100</v>
      </c>
      <c r="K53" s="27">
        <f>VLOOKUP(B53,Tarnos2!$B$5:$I$100,8,0)</f>
        <v>100</v>
      </c>
      <c r="L53" s="16">
        <f t="shared" si="0"/>
        <v>494</v>
      </c>
      <c r="M53" s="67"/>
      <c r="N53" s="1"/>
      <c r="O53" s="1"/>
    </row>
    <row r="54" spans="1:15" ht="18" customHeight="1">
      <c r="A54" s="26">
        <v>51</v>
      </c>
      <c r="B54" s="76" t="s">
        <v>44</v>
      </c>
      <c r="C54" s="5"/>
      <c r="D54" s="27">
        <f>VLOOKUP(B54,Lagorce!$B$5:$I$99,8,0)</f>
        <v>100</v>
      </c>
      <c r="E54" s="10">
        <f>VLOOKUP(B54,Tarnos!$B$5:$I$99,8,0)</f>
        <v>97</v>
      </c>
      <c r="F54" s="10">
        <f>VLOOKUP(B54,Perpezac!$B$5:$I$99,8,0)</f>
        <v>100</v>
      </c>
      <c r="G54" s="27">
        <f>VLOOKUP(B54,Coutras!$B$5:$I$100,8,0)</f>
        <v>0</v>
      </c>
      <c r="H54" s="27">
        <f>VLOOKUP(B54,Courpiac!$B$5:$I$100,8,0)</f>
        <v>0</v>
      </c>
      <c r="I54" s="27">
        <f>VLOOKUP(B54,Brive!$B$5:$I$100,8,0)</f>
        <v>0</v>
      </c>
      <c r="J54" s="27">
        <f>VLOOKUP(B54,'Lagorce 2'!$B$5:$I$100,8,0)</f>
        <v>97</v>
      </c>
      <c r="K54" s="27">
        <f>VLOOKUP(B54,Tarnos2!$B$5:$I$100,8,0)</f>
        <v>97</v>
      </c>
      <c r="L54" s="16">
        <f t="shared" si="0"/>
        <v>491</v>
      </c>
      <c r="M54" s="67"/>
      <c r="N54" s="1"/>
      <c r="O54" s="1"/>
    </row>
    <row r="55" spans="1:15" ht="18" customHeight="1">
      <c r="A55" s="26">
        <v>52</v>
      </c>
      <c r="B55" s="76" t="s">
        <v>40</v>
      </c>
      <c r="C55" s="5"/>
      <c r="D55" s="27">
        <f>VLOOKUP(B55,Lagorce!$B$5:$I$99,8,0)</f>
        <v>0</v>
      </c>
      <c r="E55" s="10">
        <f>VLOOKUP(B55,Tarnos!$B$5:$I$99,8,0)</f>
        <v>91</v>
      </c>
      <c r="F55" s="10">
        <f>VLOOKUP(B55,Perpezac!$B$5:$I$99,8,0)</f>
        <v>94</v>
      </c>
      <c r="G55" s="27">
        <f>VLOOKUP(B55,Coutras!$B$5:$I$100,8,0)</f>
        <v>100</v>
      </c>
      <c r="H55" s="27">
        <f>VLOOKUP(B55,Courpiac!$B$5:$I$100,8,0)</f>
        <v>0</v>
      </c>
      <c r="I55" s="27">
        <f>VLOOKUP(B55,Brive!$B$5:$I$100,8,0)</f>
        <v>97</v>
      </c>
      <c r="J55" s="27">
        <f>VLOOKUP(B55,'Lagorce 2'!$B$5:$I$100,8,0)</f>
        <v>0</v>
      </c>
      <c r="K55" s="27">
        <f>VLOOKUP(B55,Tarnos2!$B$5:$I$100,8,0)</f>
        <v>94</v>
      </c>
      <c r="L55" s="16">
        <f t="shared" si="0"/>
        <v>476</v>
      </c>
      <c r="M55" s="67"/>
      <c r="N55" s="1"/>
      <c r="O55" s="1"/>
    </row>
    <row r="56" spans="1:15" ht="18" customHeight="1">
      <c r="A56" s="26">
        <v>53</v>
      </c>
      <c r="B56" s="76" t="s">
        <v>28</v>
      </c>
      <c r="C56" s="5"/>
      <c r="D56" s="27">
        <f>VLOOKUP(B56,Lagorce!$B$5:$I$99,8,0)</f>
        <v>94</v>
      </c>
      <c r="E56" s="10">
        <f>VLOOKUP(B56,Tarnos!$B$5:$I$99,8,0)</f>
        <v>94</v>
      </c>
      <c r="F56" s="10">
        <f>VLOOKUP(B56,Perpezac!$B$5:$I$99,8,0)</f>
        <v>91</v>
      </c>
      <c r="G56" s="27">
        <f>VLOOKUP(B56,Coutras!$B$5:$I$100,8,0)</f>
        <v>0</v>
      </c>
      <c r="H56" s="27">
        <f>VLOOKUP(B56,Courpiac!$B$5:$I$100,8,0)</f>
        <v>0</v>
      </c>
      <c r="I56" s="27">
        <f>VLOOKUP(B56,Brive!$B$5:$I$100,8,0)</f>
        <v>0</v>
      </c>
      <c r="J56" s="27">
        <f>VLOOKUP(B56,'Lagorce 2'!$B$5:$I$100,8,0)</f>
        <v>0</v>
      </c>
      <c r="K56" s="27">
        <f>VLOOKUP(B56,Tarnos2!$B$5:$I$100,8,0)</f>
        <v>0</v>
      </c>
      <c r="L56" s="16">
        <f t="shared" si="0"/>
        <v>279</v>
      </c>
      <c r="M56" s="67"/>
      <c r="N56" s="1"/>
      <c r="O56" s="1"/>
    </row>
    <row r="57" spans="1:15" ht="18" customHeight="1">
      <c r="A57" s="26">
        <v>54</v>
      </c>
      <c r="B57" s="76" t="s">
        <v>76</v>
      </c>
      <c r="C57" s="5"/>
      <c r="D57" s="27">
        <f>VLOOKUP(B57,Lagorce!$B$5:$I$99,8,0)</f>
        <v>0</v>
      </c>
      <c r="E57" s="10">
        <f>VLOOKUP(B57,Tarnos!$B$5:$I$99,8,0)</f>
        <v>0</v>
      </c>
      <c r="F57" s="10">
        <f>VLOOKUP(B57,Perpezac!$B$5:$I$99,8,0)</f>
        <v>0</v>
      </c>
      <c r="G57" s="27">
        <f>VLOOKUP(B57,Coutras!$B$5:$I$100,8,0)</f>
        <v>0</v>
      </c>
      <c r="H57" s="27">
        <f>VLOOKUP(B57,Courpiac!$B$5:$I$100,8,0)</f>
        <v>0</v>
      </c>
      <c r="I57" s="27">
        <f>VLOOKUP(B57,Brive!$B$5:$I$100,8,0)</f>
        <v>0</v>
      </c>
      <c r="J57" s="27">
        <f>VLOOKUP(B57,'Lagorce 2'!$B$5:$I$100,8,0)</f>
        <v>0</v>
      </c>
      <c r="K57" s="27">
        <f>VLOOKUP(B57,Tarnos2!$B$5:$I$100,8,0)</f>
        <v>83</v>
      </c>
      <c r="L57" s="16">
        <f t="shared" si="0"/>
        <v>83</v>
      </c>
      <c r="M57" s="67"/>
      <c r="N57" s="1"/>
      <c r="O57" s="1"/>
    </row>
    <row r="58" spans="1:15" ht="18" customHeight="1">
      <c r="A58" s="26">
        <v>55</v>
      </c>
      <c r="B58" s="90" t="s">
        <v>63</v>
      </c>
      <c r="C58" s="5"/>
      <c r="D58" s="27">
        <f>VLOOKUP(B58,Lagorce!$B$5:$I$99,8,0)</f>
        <v>0</v>
      </c>
      <c r="E58" s="10">
        <f>VLOOKUP(B58,Tarnos!$B$5:$I$99,8,0)</f>
        <v>100</v>
      </c>
      <c r="F58" s="10">
        <f>VLOOKUP(B58,Perpezac!$B$5:$I$99,8,0)</f>
        <v>100</v>
      </c>
      <c r="G58" s="27">
        <f>VLOOKUP(B58,Coutras!$B$5:$I$100,8,0)</f>
        <v>100</v>
      </c>
      <c r="H58" s="27">
        <f>VLOOKUP(B58,Courpiac!$B$5:$I$100,8,0)</f>
        <v>0</v>
      </c>
      <c r="I58" s="27">
        <f>VLOOKUP(B58,Brive!$B$5:$I$100,8,0)</f>
        <v>100</v>
      </c>
      <c r="J58" s="27">
        <f>VLOOKUP(B58,'Lagorce 2'!$B$5:$I$100,8,0)</f>
        <v>100</v>
      </c>
      <c r="K58" s="27">
        <v>0</v>
      </c>
      <c r="L58" s="16">
        <f t="shared" si="0"/>
        <v>500</v>
      </c>
      <c r="M58" s="67"/>
      <c r="N58" s="1"/>
      <c r="O58" s="1"/>
    </row>
    <row r="59" spans="1:15" ht="18" customHeight="1">
      <c r="A59" s="26">
        <v>56</v>
      </c>
      <c r="B59" s="105" t="s">
        <v>31</v>
      </c>
      <c r="C59" s="5"/>
      <c r="D59" s="27">
        <f>VLOOKUP(B59,Lagorce!$B$5:$I$99,8,0)</f>
        <v>0</v>
      </c>
      <c r="E59" s="10">
        <f>VLOOKUP(B59,Tarnos!$B$5:$I$99,8,0)</f>
        <v>0</v>
      </c>
      <c r="F59" s="10">
        <f>VLOOKUP(B59,Perpezac!$B$5:$I$99,8,0)</f>
        <v>0</v>
      </c>
      <c r="G59" s="27">
        <f>VLOOKUP(B59,Coutras!$B$5:$I$100,8,0)</f>
        <v>0</v>
      </c>
      <c r="H59" s="27">
        <f>VLOOKUP(B59,Courpiac!$B$5:$I$100,8,0)</f>
        <v>0</v>
      </c>
      <c r="I59" s="27">
        <f>VLOOKUP(B59,Brive!$B$5:$I$100,8,0)</f>
        <v>0</v>
      </c>
      <c r="J59" s="27">
        <f>VLOOKUP(B59,'Lagorce 2'!$B$5:$I$100,8,0)</f>
        <v>0</v>
      </c>
      <c r="K59" s="27">
        <f>VLOOKUP(B59,Tarnos2!$B$5:$I$100,8,0)</f>
        <v>0</v>
      </c>
      <c r="L59" s="16">
        <f t="shared" si="0"/>
        <v>0</v>
      </c>
      <c r="M59" s="67"/>
      <c r="N59" s="1"/>
      <c r="O59" s="1"/>
    </row>
    <row r="60" spans="1:15" ht="18" customHeight="1">
      <c r="A60" s="26">
        <v>57</v>
      </c>
      <c r="B60" s="106" t="s">
        <v>67</v>
      </c>
      <c r="C60" s="5"/>
      <c r="D60" s="27">
        <f>VLOOKUP(B60,Lagorce!$B$5:$I$99,8,0)</f>
        <v>0</v>
      </c>
      <c r="E60" s="10">
        <f>VLOOKUP(B60,Tarnos!$B$5:$I$99,8,0)</f>
        <v>0</v>
      </c>
      <c r="F60" s="10">
        <f>VLOOKUP(B60,Perpezac!$B$5:$I$99,8,0)</f>
        <v>0</v>
      </c>
      <c r="G60" s="27">
        <f>VLOOKUP(B60,Coutras!$B$5:$I$100,8,0)</f>
        <v>0</v>
      </c>
      <c r="H60" s="27">
        <f>VLOOKUP(B60,Courpiac!$B$5:$I$100,8,0)</f>
        <v>0</v>
      </c>
      <c r="I60" s="27">
        <f>VLOOKUP(B60,Brive!$B$5:$I$100,8,0)</f>
        <v>0</v>
      </c>
      <c r="J60" s="27">
        <f>VLOOKUP(B60,'Lagorce 2'!$B$5:$I$100,8,0)</f>
        <v>0</v>
      </c>
      <c r="K60" s="27">
        <f>VLOOKUP(B60,Tarnos2!$B$5:$I$100,8,0)</f>
        <v>0</v>
      </c>
      <c r="L60" s="16">
        <f t="shared" si="0"/>
        <v>0</v>
      </c>
      <c r="M60" s="67"/>
      <c r="N60" s="1"/>
      <c r="O60" s="1"/>
    </row>
    <row r="61" spans="1:15" ht="18" customHeight="1">
      <c r="A61" s="26">
        <v>58</v>
      </c>
      <c r="B61" s="105" t="s">
        <v>58</v>
      </c>
      <c r="C61" s="4"/>
      <c r="D61" s="27">
        <f>VLOOKUP(B61,Lagorce!$B$5:$I$99,8,0)</f>
        <v>0</v>
      </c>
      <c r="E61" s="10">
        <f>VLOOKUP(B61,Tarnos!$B$5:$I$99,8,0)</f>
        <v>0</v>
      </c>
      <c r="F61" s="10">
        <f>VLOOKUP(B61,Perpezac!$B$5:$I$99,8,0)</f>
        <v>0</v>
      </c>
      <c r="G61" s="27">
        <f>VLOOKUP(B61,Coutras!$B$5:$I$100,8,0)</f>
        <v>0</v>
      </c>
      <c r="H61" s="27">
        <f>VLOOKUP(B61,Courpiac!$B$5:$I$100,8,0)</f>
        <v>0</v>
      </c>
      <c r="I61" s="27">
        <f>VLOOKUP(B61,Brive!$B$5:$I$100,8,0)</f>
        <v>0</v>
      </c>
      <c r="J61" s="27">
        <f>VLOOKUP(B61,'Lagorce 2'!$B$5:$I$100,8,0)</f>
        <v>0</v>
      </c>
      <c r="K61" s="27">
        <f>VLOOKUP(B61,Tarnos2!$B$5:$I$100,8,0)</f>
        <v>0</v>
      </c>
      <c r="L61" s="16">
        <f t="shared" si="0"/>
        <v>0</v>
      </c>
      <c r="N61" s="1"/>
      <c r="O61" s="1"/>
    </row>
    <row r="62" spans="1:15" ht="18" customHeight="1">
      <c r="A62" s="26">
        <v>59</v>
      </c>
      <c r="B62" s="105" t="s">
        <v>33</v>
      </c>
      <c r="C62" s="5"/>
      <c r="D62" s="27">
        <f>VLOOKUP(B62,Lagorce!$B$5:$I$99,8,0)</f>
        <v>0</v>
      </c>
      <c r="E62" s="10">
        <f>VLOOKUP(B62,Tarnos!$B$5:$I$99,8,0)</f>
        <v>0</v>
      </c>
      <c r="F62" s="10">
        <f>VLOOKUP(B62,Perpezac!$B$5:$I$99,8,0)</f>
        <v>0</v>
      </c>
      <c r="G62" s="27">
        <f>VLOOKUP(B62,Coutras!$B$5:$I$100,8,0)</f>
        <v>0</v>
      </c>
      <c r="H62" s="27">
        <f>VLOOKUP(B62,Courpiac!$B$5:$I$100,8,0)</f>
        <v>0</v>
      </c>
      <c r="I62" s="27">
        <f>VLOOKUP(B62,Brive!$B$5:$I$100,8,0)</f>
        <v>0</v>
      </c>
      <c r="J62" s="27">
        <f>VLOOKUP(B62,'Lagorce 2'!$B$5:$I$100,8,0)</f>
        <v>0</v>
      </c>
      <c r="K62" s="27">
        <f>VLOOKUP(B62,Tarnos2!$B$5:$I$100,8,0)</f>
        <v>0</v>
      </c>
      <c r="L62" s="16">
        <f t="shared" si="0"/>
        <v>0</v>
      </c>
      <c r="M62" s="67"/>
      <c r="N62" s="1"/>
      <c r="O62" s="1"/>
    </row>
    <row r="63" spans="1:15" ht="18" customHeight="1">
      <c r="A63" s="26">
        <v>60</v>
      </c>
      <c r="B63" s="105" t="s">
        <v>79</v>
      </c>
      <c r="C63" s="4"/>
      <c r="D63" s="27">
        <f>VLOOKUP(B63,Lagorce!$B$5:$I$99,8,0)</f>
        <v>0</v>
      </c>
      <c r="E63" s="10">
        <f>VLOOKUP(B63,Tarnos!$B$5:$I$99,8,0)</f>
        <v>0</v>
      </c>
      <c r="F63" s="10">
        <f>VLOOKUP(B63,Perpezac!$B$5:$I$99,8,0)</f>
        <v>0</v>
      </c>
      <c r="G63" s="27">
        <f>VLOOKUP(B63,Coutras!$B$5:$I$100,8,0)</f>
        <v>0</v>
      </c>
      <c r="H63" s="27">
        <f>VLOOKUP(B63,Courpiac!$B$5:$I$100,8,0)</f>
        <v>0</v>
      </c>
      <c r="I63" s="27">
        <f>VLOOKUP(B63,Brive!$B$5:$I$100,8,0)</f>
        <v>0</v>
      </c>
      <c r="J63" s="27">
        <f>VLOOKUP(B63,'Lagorce 2'!$B$5:$I$100,8,0)</f>
        <v>0</v>
      </c>
      <c r="K63" s="27">
        <f>VLOOKUP(B63,Tarnos2!$B$5:$I$100,8,0)</f>
        <v>0</v>
      </c>
      <c r="L63" s="16">
        <f t="shared" si="0"/>
        <v>0</v>
      </c>
      <c r="M63" s="67"/>
      <c r="N63" s="1"/>
      <c r="O63" s="1"/>
    </row>
    <row r="64" spans="1:15" ht="18" customHeight="1">
      <c r="A64" s="26">
        <v>61</v>
      </c>
      <c r="B64" s="105" t="s">
        <v>39</v>
      </c>
      <c r="C64" s="5"/>
      <c r="D64" s="27">
        <f>VLOOKUP(B64,Lagorce!$B$5:$I$99,8,0)</f>
        <v>0</v>
      </c>
      <c r="E64" s="10">
        <f>VLOOKUP(B64,Tarnos!$B$5:$I$99,8,0)</f>
        <v>0</v>
      </c>
      <c r="F64" s="10">
        <f>VLOOKUP(B64,Perpezac!$B$5:$I$99,8,0)</f>
        <v>0</v>
      </c>
      <c r="G64" s="27">
        <f>VLOOKUP(B64,Coutras!$B$5:$I$100,8,0)</f>
        <v>0</v>
      </c>
      <c r="H64" s="27">
        <f>VLOOKUP(B64,Courpiac!$B$5:$I$100,8,0)</f>
        <v>0</v>
      </c>
      <c r="I64" s="27">
        <f>VLOOKUP(B64,Brive!$B$5:$I$100,8,0)</f>
        <v>0</v>
      </c>
      <c r="J64" s="27">
        <f>VLOOKUP(B64,'Lagorce 2'!$B$5:$I$100,8,0)</f>
        <v>0</v>
      </c>
      <c r="K64" s="27">
        <f>VLOOKUP(B64,Tarnos2!$B$5:$I$100,8,0)</f>
        <v>0</v>
      </c>
      <c r="L64" s="16">
        <f t="shared" si="0"/>
        <v>0</v>
      </c>
      <c r="M64" s="67"/>
      <c r="N64" s="1"/>
      <c r="O64" s="1"/>
    </row>
    <row r="65" spans="1:15" ht="18" customHeight="1">
      <c r="A65" s="26">
        <v>62</v>
      </c>
      <c r="B65" s="105" t="s">
        <v>75</v>
      </c>
      <c r="C65" s="5"/>
      <c r="D65" s="27">
        <f>VLOOKUP(B65,Lagorce!$B$5:$I$99,8,0)</f>
        <v>0</v>
      </c>
      <c r="E65" s="10">
        <f>VLOOKUP(B65,Tarnos!$B$5:$I$99,8,0)</f>
        <v>0</v>
      </c>
      <c r="F65" s="10">
        <f>VLOOKUP(B65,Perpezac!$B$5:$I$99,8,0)</f>
        <v>0</v>
      </c>
      <c r="G65" s="27">
        <f>VLOOKUP(B65,Coutras!$B$5:$I$100,8,0)</f>
        <v>0</v>
      </c>
      <c r="H65" s="27">
        <f>VLOOKUP(B65,Courpiac!$B$5:$I$100,8,0)</f>
        <v>0</v>
      </c>
      <c r="I65" s="27">
        <f>VLOOKUP(B65,Brive!$B$5:$I$100,8,0)</f>
        <v>0</v>
      </c>
      <c r="J65" s="27">
        <f>VLOOKUP(B65,'Lagorce 2'!$B$5:$I$100,8,0)</f>
        <v>0</v>
      </c>
      <c r="K65" s="27">
        <f>VLOOKUP(B65,Tarnos2!$B$5:$I$100,8,0)</f>
        <v>0</v>
      </c>
      <c r="L65" s="16">
        <f t="shared" si="0"/>
        <v>0</v>
      </c>
      <c r="M65" s="67"/>
      <c r="N65" s="1"/>
      <c r="O65" s="1"/>
    </row>
    <row r="66" spans="1:15" ht="18" customHeight="1">
      <c r="A66" s="26">
        <v>63</v>
      </c>
      <c r="B66" s="105" t="s">
        <v>18</v>
      </c>
      <c r="C66" s="5"/>
      <c r="D66" s="27">
        <f>VLOOKUP(B66,Lagorce!$B$5:$I$99,8,0)</f>
        <v>0</v>
      </c>
      <c r="E66" s="10">
        <f>VLOOKUP(B66,Tarnos!$B$5:$I$99,8,0)</f>
        <v>0</v>
      </c>
      <c r="F66" s="10">
        <f>VLOOKUP(B66,Perpezac!$B$5:$I$99,8,0)</f>
        <v>0</v>
      </c>
      <c r="G66" s="27">
        <f>VLOOKUP(B66,Coutras!$B$5:$I$100,8,0)</f>
        <v>0</v>
      </c>
      <c r="H66" s="27">
        <f>VLOOKUP(B66,Courpiac!$B$5:$I$100,8,0)</f>
        <v>0</v>
      </c>
      <c r="I66" s="27">
        <f>VLOOKUP(B66,Brive!$B$5:$I$100,8,0)</f>
        <v>0</v>
      </c>
      <c r="J66" s="27">
        <f>VLOOKUP(B66,'Lagorce 2'!$B$5:$I$100,8,0)</f>
        <v>0</v>
      </c>
      <c r="K66" s="27">
        <f>VLOOKUP(B66,Tarnos2!$B$5:$I$100,8,0)</f>
        <v>0</v>
      </c>
      <c r="L66" s="16">
        <f t="shared" si="0"/>
        <v>0</v>
      </c>
      <c r="M66" s="67"/>
      <c r="N66" s="1"/>
      <c r="O66" s="1"/>
    </row>
    <row r="67" spans="1:15" ht="18" customHeight="1">
      <c r="A67" s="26">
        <v>64</v>
      </c>
      <c r="B67" s="105" t="s">
        <v>42</v>
      </c>
      <c r="C67" s="5"/>
      <c r="D67" s="27">
        <f>VLOOKUP(B67,Lagorce!$B$5:$I$99,8,0)</f>
        <v>0</v>
      </c>
      <c r="E67" s="10">
        <f>VLOOKUP(B67,Tarnos!$B$5:$I$99,8,0)</f>
        <v>0</v>
      </c>
      <c r="F67" s="10">
        <f>VLOOKUP(B67,Perpezac!$B$5:$I$99,8,0)</f>
        <v>0</v>
      </c>
      <c r="G67" s="27">
        <f>VLOOKUP(B67,Coutras!$B$5:$I$100,8,0)</f>
        <v>0</v>
      </c>
      <c r="H67" s="27">
        <f>VLOOKUP(B67,Courpiac!$B$5:$I$100,8,0)</f>
        <v>0</v>
      </c>
      <c r="I67" s="27">
        <f>VLOOKUP(B67,Brive!$B$5:$I$100,8,0)</f>
        <v>0</v>
      </c>
      <c r="J67" s="27">
        <f>VLOOKUP(B67,'Lagorce 2'!$B$5:$I$100,8,0)</f>
        <v>0</v>
      </c>
      <c r="K67" s="27">
        <f>VLOOKUP(B67,Tarnos2!$B$5:$I$100,8,0)</f>
        <v>0</v>
      </c>
      <c r="L67" s="16">
        <f t="shared" si="0"/>
        <v>0</v>
      </c>
      <c r="M67" s="67"/>
      <c r="N67" s="1"/>
      <c r="O67" s="1"/>
    </row>
    <row r="68" spans="1:15" ht="18" customHeight="1">
      <c r="A68" s="26">
        <v>65</v>
      </c>
      <c r="B68" s="105" t="s">
        <v>66</v>
      </c>
      <c r="C68" s="4"/>
      <c r="D68" s="27">
        <f>VLOOKUP(B68,Lagorce!$B$5:$I$99,8,0)</f>
        <v>0</v>
      </c>
      <c r="E68" s="10">
        <f>VLOOKUP(B68,Tarnos!$B$5:$I$99,8,0)</f>
        <v>0</v>
      </c>
      <c r="F68" s="10">
        <f>VLOOKUP(B68,Perpezac!$B$5:$I$99,8,0)</f>
        <v>0</v>
      </c>
      <c r="G68" s="27">
        <f>VLOOKUP(B68,Coutras!$B$5:$I$100,8,0)</f>
        <v>0</v>
      </c>
      <c r="H68" s="27">
        <f>VLOOKUP(B68,Courpiac!$B$5:$I$100,8,0)</f>
        <v>0</v>
      </c>
      <c r="I68" s="27">
        <f>VLOOKUP(B68,Brive!$B$5:$I$100,8,0)</f>
        <v>0</v>
      </c>
      <c r="J68" s="27">
        <f>VLOOKUP(B68,'Lagorce 2'!$B$5:$I$100,8,0)</f>
        <v>0</v>
      </c>
      <c r="K68" s="27">
        <f>VLOOKUP(B68,Tarnos2!$B$5:$I$100,8,0)</f>
        <v>0</v>
      </c>
      <c r="L68" s="16">
        <f t="shared" ref="L68:L77" si="1">SUM(D68:K68)</f>
        <v>0</v>
      </c>
      <c r="M68" s="67"/>
      <c r="N68" s="1"/>
      <c r="O68" s="1"/>
    </row>
    <row r="69" spans="1:15" ht="18" customHeight="1">
      <c r="A69" s="26">
        <v>66</v>
      </c>
      <c r="B69" s="105" t="s">
        <v>35</v>
      </c>
      <c r="C69" s="4"/>
      <c r="D69" s="27">
        <f>VLOOKUP(B69,Lagorce!$B$5:$I$99,8,0)</f>
        <v>0</v>
      </c>
      <c r="E69" s="10">
        <f>VLOOKUP(B69,Tarnos!$B$5:$I$99,8,0)</f>
        <v>0</v>
      </c>
      <c r="F69" s="10">
        <f>VLOOKUP(B69,Perpezac!$B$5:$I$99,8,0)</f>
        <v>0</v>
      </c>
      <c r="G69" s="27">
        <f>VLOOKUP(B69,Coutras!$B$5:$I$100,8,0)</f>
        <v>0</v>
      </c>
      <c r="H69" s="27">
        <f>VLOOKUP(B69,Courpiac!$B$5:$I$100,8,0)</f>
        <v>0</v>
      </c>
      <c r="I69" s="27">
        <f>VLOOKUP(B69,Brive!$B$5:$I$100,8,0)</f>
        <v>0</v>
      </c>
      <c r="J69" s="27">
        <f>VLOOKUP(B69,'Lagorce 2'!$B$5:$I$100,8,0)</f>
        <v>0</v>
      </c>
      <c r="K69" s="27">
        <f>VLOOKUP(B69,Tarnos2!$B$5:$I$100,8,0)</f>
        <v>0</v>
      </c>
      <c r="L69" s="16">
        <f t="shared" si="1"/>
        <v>0</v>
      </c>
      <c r="M69" s="67"/>
      <c r="N69" s="1"/>
      <c r="O69" s="1"/>
    </row>
    <row r="70" spans="1:15" ht="18" customHeight="1">
      <c r="A70" s="26">
        <v>67</v>
      </c>
      <c r="B70" s="105" t="s">
        <v>60</v>
      </c>
      <c r="C70" s="5"/>
      <c r="D70" s="27">
        <f>VLOOKUP(B70,Lagorce!$B$5:$I$99,8,0)</f>
        <v>0</v>
      </c>
      <c r="E70" s="10">
        <f>VLOOKUP(B70,Tarnos!$B$5:$I$99,8,0)</f>
        <v>0</v>
      </c>
      <c r="F70" s="10">
        <f>VLOOKUP(B70,Perpezac!$B$5:$I$99,8,0)</f>
        <v>0</v>
      </c>
      <c r="G70" s="27">
        <f>VLOOKUP(B70,Coutras!$B$5:$I$100,8,0)</f>
        <v>0</v>
      </c>
      <c r="H70" s="27">
        <f>VLOOKUP(B70,Courpiac!$B$5:$I$100,8,0)</f>
        <v>0</v>
      </c>
      <c r="I70" s="27">
        <f>VLOOKUP(B70,Brive!$B$5:$I$100,8,0)</f>
        <v>0</v>
      </c>
      <c r="J70" s="27">
        <f>VLOOKUP(B70,'Lagorce 2'!$B$5:$I$100,8,0)</f>
        <v>0</v>
      </c>
      <c r="K70" s="27">
        <f>VLOOKUP(B70,Tarnos2!$B$5:$I$100,8,0)</f>
        <v>0</v>
      </c>
      <c r="L70" s="16">
        <f t="shared" si="1"/>
        <v>0</v>
      </c>
      <c r="M70" s="67"/>
      <c r="N70" s="1"/>
      <c r="O70" s="1"/>
    </row>
    <row r="71" spans="1:15" ht="18" customHeight="1">
      <c r="A71" s="26">
        <v>68</v>
      </c>
      <c r="B71" s="105" t="s">
        <v>72</v>
      </c>
      <c r="C71" s="5"/>
      <c r="D71" s="27">
        <f>VLOOKUP(B71,Lagorce!$B$5:$I$99,8,0)</f>
        <v>0</v>
      </c>
      <c r="E71" s="10">
        <f>VLOOKUP(B71,Tarnos!$B$5:$I$99,8,0)</f>
        <v>0</v>
      </c>
      <c r="F71" s="10">
        <f>VLOOKUP(B71,Perpezac!$B$5:$I$99,8,0)</f>
        <v>0</v>
      </c>
      <c r="G71" s="27">
        <f>VLOOKUP(B71,Coutras!$B$5:$I$100,8,0)</f>
        <v>0</v>
      </c>
      <c r="H71" s="27">
        <f>VLOOKUP(B71,Courpiac!$B$5:$I$100,8,0)</f>
        <v>0</v>
      </c>
      <c r="I71" s="27">
        <f>VLOOKUP(B71,Brive!$B$5:$I$100,8,0)</f>
        <v>0</v>
      </c>
      <c r="J71" s="27">
        <f>VLOOKUP(B71,'Lagorce 2'!$B$5:$I$100,8,0)</f>
        <v>0</v>
      </c>
      <c r="K71" s="27">
        <f>VLOOKUP(B71,Tarnos2!$B$5:$I$100,8,0)</f>
        <v>0</v>
      </c>
      <c r="L71" s="16">
        <f t="shared" si="1"/>
        <v>0</v>
      </c>
      <c r="M71" s="67"/>
      <c r="N71" s="1"/>
      <c r="O71" s="1"/>
    </row>
    <row r="72" spans="1:15" ht="18" customHeight="1">
      <c r="A72" s="26">
        <v>69</v>
      </c>
      <c r="B72" s="105" t="s">
        <v>70</v>
      </c>
      <c r="C72" s="107"/>
      <c r="D72" s="27">
        <f>VLOOKUP(B72,Lagorce!$B$5:$I$99,8,0)</f>
        <v>0</v>
      </c>
      <c r="E72" s="10">
        <f>VLOOKUP(B72,Tarnos!$B$5:$I$99,8,0)</f>
        <v>0</v>
      </c>
      <c r="F72" s="10">
        <f>VLOOKUP(B72,Perpezac!$B$5:$I$99,8,0)</f>
        <v>0</v>
      </c>
      <c r="G72" s="27">
        <f>VLOOKUP(B72,Coutras!$B$5:$I$100,8,0)</f>
        <v>0</v>
      </c>
      <c r="H72" s="27">
        <f>VLOOKUP(B72,Courpiac!$B$5:$I$100,8,0)</f>
        <v>0</v>
      </c>
      <c r="I72" s="27">
        <f>VLOOKUP(B72,Brive!$B$5:$I$100,8,0)</f>
        <v>0</v>
      </c>
      <c r="J72" s="27">
        <f>VLOOKUP(B72,'Lagorce 2'!$B$5:$I$100,8,0)</f>
        <v>0</v>
      </c>
      <c r="K72" s="27">
        <f>VLOOKUP(B72,Tarnos2!$B$5:$I$100,8,0)</f>
        <v>0</v>
      </c>
      <c r="L72" s="16">
        <f t="shared" si="1"/>
        <v>0</v>
      </c>
      <c r="M72" s="67"/>
      <c r="N72" s="1"/>
      <c r="O72" s="1"/>
    </row>
    <row r="73" spans="1:15" ht="18" customHeight="1">
      <c r="A73" s="26">
        <v>70</v>
      </c>
      <c r="B73" s="105" t="s">
        <v>68</v>
      </c>
      <c r="C73" s="107"/>
      <c r="D73" s="27">
        <f>VLOOKUP(B73,Lagorce!$B$5:$I$99,8,0)</f>
        <v>0</v>
      </c>
      <c r="E73" s="10">
        <f>VLOOKUP(B73,Tarnos!$B$5:$I$99,8,0)</f>
        <v>0</v>
      </c>
      <c r="F73" s="10">
        <f>VLOOKUP(B73,Perpezac!$B$5:$I$99,8,0)</f>
        <v>0</v>
      </c>
      <c r="G73" s="27">
        <f>VLOOKUP(B73,Coutras!$B$5:$I$100,8,0)</f>
        <v>0</v>
      </c>
      <c r="H73" s="27">
        <f>VLOOKUP(B73,Courpiac!$B$5:$I$100,8,0)</f>
        <v>0</v>
      </c>
      <c r="I73" s="27">
        <f>VLOOKUP(B73,Brive!$B$5:$I$100,8,0)</f>
        <v>0</v>
      </c>
      <c r="J73" s="27">
        <f>VLOOKUP(B73,'Lagorce 2'!$B$5:$I$100,8,0)</f>
        <v>0</v>
      </c>
      <c r="K73" s="27">
        <f>VLOOKUP(B73,Tarnos2!$B$5:$I$100,8,0)</f>
        <v>0</v>
      </c>
      <c r="L73" s="16">
        <f t="shared" si="1"/>
        <v>0</v>
      </c>
      <c r="M73" s="67"/>
      <c r="N73" s="1"/>
      <c r="O73" s="1"/>
    </row>
    <row r="74" spans="1:15" ht="18" customHeight="1">
      <c r="A74" s="26">
        <v>71</v>
      </c>
      <c r="B74" s="105" t="s">
        <v>69</v>
      </c>
      <c r="C74" s="4"/>
      <c r="D74" s="27">
        <f>VLOOKUP(B74,Lagorce!$B$5:$I$99,8,0)</f>
        <v>0</v>
      </c>
      <c r="E74" s="10">
        <f>VLOOKUP(B74,Tarnos!$B$5:$I$99,8,0)</f>
        <v>0</v>
      </c>
      <c r="F74" s="10">
        <f>VLOOKUP(B74,Perpezac!$B$5:$I$99,8,0)</f>
        <v>0</v>
      </c>
      <c r="G74" s="27">
        <f>VLOOKUP(B74,Coutras!$B$5:$I$100,8,0)</f>
        <v>0</v>
      </c>
      <c r="H74" s="27">
        <f>VLOOKUP(B74,Courpiac!$B$5:$I$100,8,0)</f>
        <v>0</v>
      </c>
      <c r="I74" s="27">
        <f>VLOOKUP(B74,Brive!$B$5:$I$100,8,0)</f>
        <v>0</v>
      </c>
      <c r="J74" s="27">
        <f>VLOOKUP(B74,'Lagorce 2'!$B$5:$I$100,8,0)</f>
        <v>0</v>
      </c>
      <c r="K74" s="27">
        <f>VLOOKUP(B74,Tarnos2!$B$5:$I$100,8,0)</f>
        <v>0</v>
      </c>
      <c r="L74" s="16">
        <f t="shared" si="1"/>
        <v>0</v>
      </c>
    </row>
    <row r="75" spans="1:15" ht="18" customHeight="1">
      <c r="A75" s="26">
        <v>72</v>
      </c>
      <c r="B75" s="105" t="s">
        <v>71</v>
      </c>
      <c r="C75" s="5"/>
      <c r="D75" s="27">
        <f>VLOOKUP(B75,Lagorce!$B$5:$I$99,8,0)</f>
        <v>0</v>
      </c>
      <c r="E75" s="10">
        <f>VLOOKUP(B75,Tarnos!$B$5:$I$99,8,0)</f>
        <v>0</v>
      </c>
      <c r="F75" s="10">
        <f>VLOOKUP(B75,Perpezac!$B$5:$I$99,8,0)</f>
        <v>0</v>
      </c>
      <c r="G75" s="27">
        <f>VLOOKUP(B75,Coutras!$B$5:$I$100,8,0)</f>
        <v>0</v>
      </c>
      <c r="H75" s="27">
        <f>VLOOKUP(B75,Courpiac!$B$5:$I$100,8,0)</f>
        <v>0</v>
      </c>
      <c r="I75" s="27">
        <f>VLOOKUP(B75,Brive!$B$5:$I$100,8,0)</f>
        <v>0</v>
      </c>
      <c r="J75" s="27">
        <f>VLOOKUP(B75,'Lagorce 2'!$B$5:$I$100,8,0)</f>
        <v>0</v>
      </c>
      <c r="K75" s="27">
        <f>VLOOKUP(B75,Tarnos2!$B$5:$I$100,8,0)</f>
        <v>0</v>
      </c>
      <c r="L75" s="16">
        <f t="shared" si="1"/>
        <v>0</v>
      </c>
    </row>
    <row r="76" spans="1:15" ht="18" customHeight="1">
      <c r="A76" s="26"/>
      <c r="B76" s="105"/>
      <c r="C76" s="4"/>
      <c r="D76" s="27" t="e">
        <f>VLOOKUP(B76,Lagorce!$B$5:$I$99,8,0)</f>
        <v>#N/A</v>
      </c>
      <c r="E76" s="10" t="e">
        <f>VLOOKUP(B76,Tarnos!$B$5:$I$99,8,0)</f>
        <v>#N/A</v>
      </c>
      <c r="F76" s="10" t="e">
        <f>VLOOKUP(B76,Perpezac!$B$5:$I$99,8,0)</f>
        <v>#N/A</v>
      </c>
      <c r="G76" s="27" t="e">
        <f>VLOOKUP(B76,Coutras!$B$5:$I$100,8,0)</f>
        <v>#N/A</v>
      </c>
      <c r="H76" s="27" t="e">
        <f>VLOOKUP(B76,Courpiac!$B$5:$I$100,8,0)</f>
        <v>#N/A</v>
      </c>
      <c r="I76" s="27" t="e">
        <f>VLOOKUP(B76,Brive!$B$5:$I$100,8,0)</f>
        <v>#N/A</v>
      </c>
      <c r="J76" s="27" t="e">
        <f>VLOOKUP(B76,'Lagorce 2'!$B$5:$I$100,8,0)</f>
        <v>#N/A</v>
      </c>
      <c r="K76" s="27" t="e">
        <f>VLOOKUP(B76,Tarnos2!$B$5:$I$100,8,0)</f>
        <v>#N/A</v>
      </c>
      <c r="L76" s="16" t="e">
        <f t="shared" si="1"/>
        <v>#N/A</v>
      </c>
    </row>
    <row r="77" spans="1:15" ht="18" customHeight="1">
      <c r="A77" s="26"/>
      <c r="B77" s="105"/>
      <c r="C77" s="5"/>
      <c r="D77" s="27" t="e">
        <f>VLOOKUP(B77,Lagorce!$B$5:$I$99,8,0)</f>
        <v>#N/A</v>
      </c>
      <c r="E77" s="10" t="e">
        <f>VLOOKUP(B77,Tarnos!$B$5:$I$99,8,0)</f>
        <v>#N/A</v>
      </c>
      <c r="F77" s="10" t="e">
        <f>VLOOKUP(B77,Perpezac!$B$5:$I$99,8,0)</f>
        <v>#N/A</v>
      </c>
      <c r="G77" s="27" t="e">
        <f>VLOOKUP(B77,Coutras!$B$5:$I$100,8,0)</f>
        <v>#N/A</v>
      </c>
      <c r="H77" s="27" t="e">
        <f>VLOOKUP(B77,Courpiac!$B$5:$I$100,8,0)</f>
        <v>#N/A</v>
      </c>
      <c r="I77" s="27" t="e">
        <f>VLOOKUP(B77,Brive!$B$5:$I$100,8,0)</f>
        <v>#N/A</v>
      </c>
      <c r="J77" s="27" t="e">
        <f>VLOOKUP(B77,'Lagorce 2'!$B$5:$I$100,8,0)</f>
        <v>#N/A</v>
      </c>
      <c r="K77" s="27" t="e">
        <f>VLOOKUP(B77,Tarnos2!$B$5:$I$100,8,0)</f>
        <v>#N/A</v>
      </c>
      <c r="L77" s="16" t="e">
        <f t="shared" si="1"/>
        <v>#N/A</v>
      </c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2"/>
  <sheetViews>
    <sheetView topLeftCell="A51" zoomScale="75" zoomScaleNormal="75" workbookViewId="0">
      <selection activeCell="B75" sqref="B75:B76"/>
    </sheetView>
  </sheetViews>
  <sheetFormatPr baseColWidth="10" defaultColWidth="13.4140625" defaultRowHeight="16.7"/>
  <cols>
    <col min="1" max="1" width="4.08203125" style="1" customWidth="1"/>
    <col min="2" max="2" width="35.08203125" style="1" customWidth="1"/>
    <col min="3" max="3" width="6.75" style="1" customWidth="1"/>
    <col min="4" max="4" width="13" style="1" customWidth="1"/>
    <col min="5" max="5" width="11.33203125" style="1" customWidth="1"/>
    <col min="6" max="6" width="13.4140625" style="1"/>
    <col min="7" max="9" width="11.33203125" style="1" customWidth="1"/>
    <col min="10" max="10" width="8.9140625" style="1" customWidth="1"/>
    <col min="11" max="16384" width="13.4140625" style="1"/>
  </cols>
  <sheetData>
    <row r="1" spans="1:18" ht="18" customHeight="1" thickBot="1">
      <c r="A1" s="4"/>
      <c r="B1" s="4"/>
      <c r="C1" s="4"/>
      <c r="D1" s="138" t="s">
        <v>83</v>
      </c>
      <c r="E1" s="138"/>
      <c r="F1" s="138"/>
      <c r="G1" s="5"/>
      <c r="H1" s="5"/>
      <c r="I1" s="5"/>
      <c r="J1" s="6"/>
      <c r="K1" s="3"/>
      <c r="L1" s="3"/>
    </row>
    <row r="2" spans="1:18" ht="18" customHeight="1">
      <c r="A2" s="4"/>
      <c r="B2" s="7"/>
      <c r="C2" s="4"/>
      <c r="D2" s="4"/>
      <c r="E2" s="4"/>
      <c r="F2" s="4"/>
      <c r="G2" s="4"/>
      <c r="H2" s="4"/>
      <c r="I2" s="4"/>
      <c r="J2" s="8"/>
      <c r="K2" s="44" t="s">
        <v>15</v>
      </c>
      <c r="L2" s="41" t="s">
        <v>13</v>
      </c>
    </row>
    <row r="3" spans="1:18" ht="18.8">
      <c r="A3" s="4"/>
      <c r="B3" s="139" t="s">
        <v>84</v>
      </c>
      <c r="C3" s="139"/>
      <c r="D3" s="139"/>
      <c r="E3" s="4"/>
      <c r="F3" s="139" t="s">
        <v>109</v>
      </c>
      <c r="G3" s="139"/>
      <c r="H3" s="139"/>
      <c r="I3" s="4"/>
      <c r="J3" s="8"/>
      <c r="K3" s="45" t="s">
        <v>16</v>
      </c>
      <c r="L3" s="42" t="s">
        <v>14</v>
      </c>
      <c r="N3" s="104" t="s">
        <v>117</v>
      </c>
    </row>
    <row r="4" spans="1:18" ht="18" customHeight="1" thickBot="1">
      <c r="A4" s="4"/>
      <c r="B4" s="48" t="s">
        <v>11</v>
      </c>
      <c r="C4" s="50" t="s">
        <v>17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102" t="s">
        <v>118</v>
      </c>
      <c r="K4" s="46">
        <v>6</v>
      </c>
      <c r="L4" s="43">
        <v>1</v>
      </c>
    </row>
    <row r="5" spans="1:18" ht="19.899999999999999" customHeight="1">
      <c r="A5" s="18">
        <v>1</v>
      </c>
      <c r="B5" s="95" t="s">
        <v>32</v>
      </c>
      <c r="C5" s="47"/>
      <c r="D5" s="19"/>
      <c r="E5" s="20"/>
      <c r="F5" s="21">
        <f t="shared" ref="F5:F36" si="0">SUM(D5:E5)</f>
        <v>0</v>
      </c>
      <c r="G5" s="22"/>
      <c r="H5" s="21">
        <f t="shared" ref="H5:H36" si="1">SUM(F5:G5)</f>
        <v>0</v>
      </c>
      <c r="I5" s="23"/>
      <c r="J5" s="8"/>
      <c r="K5" s="71"/>
      <c r="L5" s="71"/>
    </row>
    <row r="6" spans="1:18" ht="19.899999999999999" customHeight="1">
      <c r="A6" s="18">
        <v>2</v>
      </c>
      <c r="B6" s="89" t="s">
        <v>126</v>
      </c>
      <c r="C6" s="49"/>
      <c r="D6" s="19"/>
      <c r="E6" s="20"/>
      <c r="F6" s="21">
        <f t="shared" si="0"/>
        <v>0</v>
      </c>
      <c r="G6" s="22"/>
      <c r="H6" s="21">
        <f t="shared" si="1"/>
        <v>0</v>
      </c>
      <c r="I6" s="23"/>
      <c r="J6" s="8"/>
      <c r="K6" s="71"/>
      <c r="L6" s="71"/>
    </row>
    <row r="7" spans="1:18" ht="19.899999999999999" customHeight="1">
      <c r="A7" s="18">
        <v>3</v>
      </c>
      <c r="B7" s="94" t="s">
        <v>65</v>
      </c>
      <c r="C7" s="47"/>
      <c r="D7" s="19"/>
      <c r="E7" s="20"/>
      <c r="F7" s="21">
        <f t="shared" si="0"/>
        <v>0</v>
      </c>
      <c r="G7" s="22"/>
      <c r="H7" s="21">
        <f t="shared" si="1"/>
        <v>0</v>
      </c>
      <c r="I7" s="23"/>
      <c r="J7" s="8"/>
      <c r="K7" s="71"/>
      <c r="L7" s="71"/>
    </row>
    <row r="8" spans="1:18" ht="19.899999999999999" customHeight="1">
      <c r="A8" s="18">
        <v>4</v>
      </c>
      <c r="B8" s="96" t="s">
        <v>78</v>
      </c>
      <c r="C8" s="47"/>
      <c r="D8" s="19"/>
      <c r="E8" s="20"/>
      <c r="F8" s="21">
        <f t="shared" si="0"/>
        <v>0</v>
      </c>
      <c r="G8" s="22"/>
      <c r="H8" s="21">
        <f t="shared" si="1"/>
        <v>0</v>
      </c>
      <c r="I8" s="23"/>
      <c r="J8" s="8"/>
      <c r="K8" s="71"/>
      <c r="L8" s="71"/>
    </row>
    <row r="9" spans="1:18" ht="19.899999999999999" customHeight="1">
      <c r="A9" s="18">
        <v>5</v>
      </c>
      <c r="B9" s="73" t="s">
        <v>95</v>
      </c>
      <c r="C9" s="47"/>
      <c r="D9" s="19"/>
      <c r="E9" s="20"/>
      <c r="F9" s="21">
        <f t="shared" si="0"/>
        <v>0</v>
      </c>
      <c r="G9" s="22"/>
      <c r="H9" s="21">
        <f t="shared" si="1"/>
        <v>0</v>
      </c>
      <c r="I9" s="23"/>
      <c r="J9" s="8"/>
      <c r="K9" s="71"/>
      <c r="L9" s="71"/>
    </row>
    <row r="10" spans="1:18" ht="19.899999999999999" customHeight="1">
      <c r="A10" s="18">
        <v>6</v>
      </c>
      <c r="B10" s="75" t="s">
        <v>77</v>
      </c>
      <c r="C10" s="47"/>
      <c r="D10" s="19"/>
      <c r="E10" s="20"/>
      <c r="F10" s="21">
        <f t="shared" si="0"/>
        <v>0</v>
      </c>
      <c r="G10" s="22"/>
      <c r="H10" s="21">
        <f t="shared" si="1"/>
        <v>0</v>
      </c>
      <c r="I10" s="23"/>
      <c r="J10" s="8"/>
      <c r="K10" s="71"/>
      <c r="L10" s="71"/>
    </row>
    <row r="11" spans="1:18" ht="19.899999999999999" customHeight="1">
      <c r="A11" s="18">
        <v>7</v>
      </c>
      <c r="B11" s="72" t="s">
        <v>70</v>
      </c>
      <c r="C11" s="47"/>
      <c r="D11" s="19"/>
      <c r="E11" s="20"/>
      <c r="F11" s="21">
        <f t="shared" si="0"/>
        <v>0</v>
      </c>
      <c r="G11" s="22"/>
      <c r="H11" s="21">
        <f t="shared" si="1"/>
        <v>0</v>
      </c>
      <c r="I11" s="23"/>
      <c r="J11" s="8"/>
      <c r="K11" s="71"/>
      <c r="L11" s="71"/>
    </row>
    <row r="12" spans="1:18" ht="19.899999999999999" customHeight="1">
      <c r="A12" s="18">
        <v>8</v>
      </c>
      <c r="B12" s="74" t="s">
        <v>30</v>
      </c>
      <c r="C12" s="47"/>
      <c r="D12" s="19">
        <v>42</v>
      </c>
      <c r="E12" s="20">
        <v>38</v>
      </c>
      <c r="F12" s="21">
        <f t="shared" si="0"/>
        <v>80</v>
      </c>
      <c r="G12" s="22">
        <v>45</v>
      </c>
      <c r="H12" s="21">
        <f t="shared" si="1"/>
        <v>125</v>
      </c>
      <c r="I12" s="23">
        <v>100</v>
      </c>
      <c r="J12" s="8">
        <v>97</v>
      </c>
      <c r="K12" s="71">
        <v>6</v>
      </c>
      <c r="L12" s="71">
        <v>1</v>
      </c>
      <c r="M12" s="1">
        <f>(I12+J12)/2</f>
        <v>98.5</v>
      </c>
      <c r="N12" s="93">
        <f>(H12-123)/3</f>
        <v>0.66666666666666663</v>
      </c>
    </row>
    <row r="13" spans="1:18" ht="19.899999999999999" customHeight="1">
      <c r="A13" s="18">
        <v>9</v>
      </c>
      <c r="B13" s="72" t="s">
        <v>68</v>
      </c>
      <c r="C13" s="47"/>
      <c r="D13" s="19"/>
      <c r="E13" s="20"/>
      <c r="F13" s="21">
        <f t="shared" si="0"/>
        <v>0</v>
      </c>
      <c r="G13" s="22"/>
      <c r="H13" s="21">
        <f t="shared" si="1"/>
        <v>0</v>
      </c>
      <c r="I13" s="23"/>
      <c r="J13" s="8"/>
      <c r="K13" s="71"/>
      <c r="L13" s="71"/>
    </row>
    <row r="14" spans="1:18" ht="19.899999999999999" customHeight="1">
      <c r="A14" s="18">
        <v>10</v>
      </c>
      <c r="B14" s="72" t="s">
        <v>69</v>
      </c>
      <c r="C14" s="47"/>
      <c r="D14" s="19"/>
      <c r="E14" s="20"/>
      <c r="F14" s="21">
        <f t="shared" si="0"/>
        <v>0</v>
      </c>
      <c r="G14" s="22"/>
      <c r="H14" s="21">
        <f t="shared" si="1"/>
        <v>0</v>
      </c>
      <c r="I14" s="23"/>
      <c r="J14" s="8"/>
      <c r="K14" s="71"/>
      <c r="L14" s="71"/>
      <c r="O14"/>
      <c r="P14"/>
      <c r="Q14"/>
      <c r="R14"/>
    </row>
    <row r="15" spans="1:18" ht="19.899999999999999" customHeight="1">
      <c r="A15" s="18">
        <v>11</v>
      </c>
      <c r="B15" s="72" t="s">
        <v>71</v>
      </c>
      <c r="C15" s="47"/>
      <c r="D15" s="19"/>
      <c r="E15" s="20"/>
      <c r="F15" s="21">
        <f t="shared" si="0"/>
        <v>0</v>
      </c>
      <c r="G15" s="22"/>
      <c r="H15" s="21">
        <f t="shared" si="1"/>
        <v>0</v>
      </c>
      <c r="I15" s="23"/>
      <c r="J15" s="8"/>
      <c r="K15" s="71"/>
      <c r="L15" s="71"/>
    </row>
    <row r="16" spans="1:18" ht="19.899999999999999" customHeight="1">
      <c r="A16" s="18">
        <v>12</v>
      </c>
      <c r="B16" s="75" t="s">
        <v>29</v>
      </c>
      <c r="C16" s="47"/>
      <c r="D16" s="19">
        <v>42</v>
      </c>
      <c r="E16" s="20">
        <v>42</v>
      </c>
      <c r="F16" s="21">
        <f t="shared" si="0"/>
        <v>84</v>
      </c>
      <c r="G16" s="22">
        <v>42</v>
      </c>
      <c r="H16" s="21">
        <f t="shared" si="1"/>
        <v>126</v>
      </c>
      <c r="I16" s="23">
        <v>94</v>
      </c>
      <c r="J16" s="8">
        <v>91</v>
      </c>
      <c r="K16" s="71">
        <v>6</v>
      </c>
      <c r="L16" s="71">
        <v>1</v>
      </c>
      <c r="M16" s="1">
        <f>(I16+J16)/2</f>
        <v>92.5</v>
      </c>
      <c r="N16" s="93">
        <f>(H16-123)/3</f>
        <v>1</v>
      </c>
    </row>
    <row r="17" spans="1:14" ht="19.899999999999999" customHeight="1">
      <c r="A17" s="18">
        <v>13</v>
      </c>
      <c r="B17" s="72" t="s">
        <v>46</v>
      </c>
      <c r="C17" s="47"/>
      <c r="D17" s="19"/>
      <c r="E17" s="20"/>
      <c r="F17" s="21">
        <f t="shared" si="0"/>
        <v>0</v>
      </c>
      <c r="G17" s="22"/>
      <c r="H17" s="21">
        <f t="shared" si="1"/>
        <v>0</v>
      </c>
      <c r="I17" s="23"/>
      <c r="J17" s="8"/>
      <c r="K17" s="71"/>
      <c r="L17" s="71"/>
    </row>
    <row r="18" spans="1:14" ht="19.899999999999999" customHeight="1">
      <c r="A18" s="18">
        <v>14</v>
      </c>
      <c r="B18" s="75" t="s">
        <v>22</v>
      </c>
      <c r="C18" s="47"/>
      <c r="D18" s="19">
        <v>36</v>
      </c>
      <c r="E18" s="20">
        <v>43</v>
      </c>
      <c r="F18" s="21">
        <f t="shared" si="0"/>
        <v>79</v>
      </c>
      <c r="G18" s="22">
        <v>46</v>
      </c>
      <c r="H18" s="21">
        <f t="shared" si="1"/>
        <v>125</v>
      </c>
      <c r="I18" s="23">
        <v>97</v>
      </c>
      <c r="J18" s="8">
        <v>94</v>
      </c>
      <c r="K18" s="71">
        <v>6</v>
      </c>
      <c r="L18" s="71">
        <v>1</v>
      </c>
      <c r="M18" s="1">
        <f t="shared" ref="M18:M23" si="2">(I18+J18)/2</f>
        <v>95.5</v>
      </c>
      <c r="N18" s="93">
        <f t="shared" ref="N18:N23" si="3">(H18-123)/3</f>
        <v>0.66666666666666663</v>
      </c>
    </row>
    <row r="19" spans="1:14" ht="19.899999999999999" customHeight="1">
      <c r="A19" s="18">
        <v>15</v>
      </c>
      <c r="B19" s="79" t="s">
        <v>21</v>
      </c>
      <c r="C19" s="47"/>
      <c r="D19" s="19">
        <v>55</v>
      </c>
      <c r="E19" s="20">
        <v>53</v>
      </c>
      <c r="F19" s="21">
        <f t="shared" si="0"/>
        <v>108</v>
      </c>
      <c r="G19" s="22">
        <v>49</v>
      </c>
      <c r="H19" s="21">
        <f t="shared" si="1"/>
        <v>157</v>
      </c>
      <c r="I19" s="23">
        <v>97</v>
      </c>
      <c r="J19" s="8">
        <v>49</v>
      </c>
      <c r="K19" s="71">
        <v>6</v>
      </c>
      <c r="L19" s="71">
        <v>1</v>
      </c>
      <c r="M19" s="1">
        <f t="shared" si="2"/>
        <v>73</v>
      </c>
      <c r="N19" s="93">
        <f t="shared" si="3"/>
        <v>11.333333333333334</v>
      </c>
    </row>
    <row r="20" spans="1:14" ht="19.899999999999999" customHeight="1">
      <c r="A20" s="18">
        <v>16</v>
      </c>
      <c r="B20" s="78" t="s">
        <v>56</v>
      </c>
      <c r="C20" s="47"/>
      <c r="D20" s="19">
        <v>39</v>
      </c>
      <c r="E20" s="20">
        <v>44</v>
      </c>
      <c r="F20" s="21">
        <f t="shared" si="0"/>
        <v>83</v>
      </c>
      <c r="G20" s="22">
        <v>48</v>
      </c>
      <c r="H20" s="21">
        <f t="shared" si="1"/>
        <v>131</v>
      </c>
      <c r="I20" s="23">
        <v>100</v>
      </c>
      <c r="J20" s="8">
        <v>87</v>
      </c>
      <c r="K20" s="71">
        <v>6</v>
      </c>
      <c r="L20" s="71">
        <v>1</v>
      </c>
      <c r="M20" s="1">
        <f t="shared" si="2"/>
        <v>93.5</v>
      </c>
      <c r="N20" s="93">
        <f t="shared" si="3"/>
        <v>2.6666666666666665</v>
      </c>
    </row>
    <row r="21" spans="1:14" ht="19.899999999999999" customHeight="1">
      <c r="A21" s="18">
        <v>17</v>
      </c>
      <c r="B21" s="79" t="s">
        <v>57</v>
      </c>
      <c r="C21" s="47"/>
      <c r="D21" s="19">
        <v>45</v>
      </c>
      <c r="E21" s="20">
        <v>46</v>
      </c>
      <c r="F21" s="21">
        <f t="shared" si="0"/>
        <v>91</v>
      </c>
      <c r="G21" s="22">
        <v>48</v>
      </c>
      <c r="H21" s="21">
        <f t="shared" si="1"/>
        <v>139</v>
      </c>
      <c r="I21" s="23">
        <v>100</v>
      </c>
      <c r="J21" s="8">
        <v>65</v>
      </c>
      <c r="K21" s="71">
        <v>6</v>
      </c>
      <c r="L21" s="71">
        <v>1</v>
      </c>
      <c r="M21" s="1">
        <f t="shared" si="2"/>
        <v>82.5</v>
      </c>
      <c r="N21" s="93">
        <f t="shared" si="3"/>
        <v>5.333333333333333</v>
      </c>
    </row>
    <row r="22" spans="1:14" ht="19.899999999999999" customHeight="1">
      <c r="A22" s="18">
        <v>18</v>
      </c>
      <c r="B22" s="72" t="s">
        <v>97</v>
      </c>
      <c r="C22" s="47"/>
      <c r="D22" s="19">
        <v>48</v>
      </c>
      <c r="E22" s="20">
        <v>44</v>
      </c>
      <c r="F22" s="21">
        <f t="shared" si="0"/>
        <v>92</v>
      </c>
      <c r="G22" s="22">
        <v>47</v>
      </c>
      <c r="H22" s="21">
        <f t="shared" si="1"/>
        <v>139</v>
      </c>
      <c r="I22" s="23">
        <v>97</v>
      </c>
      <c r="J22" s="8">
        <v>63</v>
      </c>
      <c r="K22" s="71">
        <v>6</v>
      </c>
      <c r="L22" s="71">
        <v>1</v>
      </c>
      <c r="M22" s="1">
        <f t="shared" si="2"/>
        <v>80</v>
      </c>
      <c r="N22" s="93">
        <f t="shared" si="3"/>
        <v>5.333333333333333</v>
      </c>
    </row>
    <row r="23" spans="1:14" ht="19.899999999999999" customHeight="1">
      <c r="A23" s="18">
        <v>19</v>
      </c>
      <c r="B23" s="73" t="s">
        <v>98</v>
      </c>
      <c r="C23" s="47"/>
      <c r="D23" s="19">
        <v>53</v>
      </c>
      <c r="E23" s="20">
        <v>45</v>
      </c>
      <c r="F23" s="21">
        <f t="shared" si="0"/>
        <v>98</v>
      </c>
      <c r="G23" s="22">
        <v>51</v>
      </c>
      <c r="H23" s="21">
        <f t="shared" si="1"/>
        <v>149</v>
      </c>
      <c r="I23" s="23">
        <v>94</v>
      </c>
      <c r="J23" s="8">
        <v>53</v>
      </c>
      <c r="K23" s="71">
        <v>6</v>
      </c>
      <c r="L23" s="71">
        <v>1</v>
      </c>
      <c r="M23" s="1">
        <f t="shared" si="2"/>
        <v>73.5</v>
      </c>
      <c r="N23" s="93">
        <f t="shared" si="3"/>
        <v>8.6666666666666661</v>
      </c>
    </row>
    <row r="24" spans="1:14" ht="19.899999999999999" customHeight="1">
      <c r="A24" s="18">
        <v>20</v>
      </c>
      <c r="B24" s="72" t="s">
        <v>31</v>
      </c>
      <c r="C24" s="47"/>
      <c r="D24" s="19"/>
      <c r="E24" s="20"/>
      <c r="F24" s="21">
        <f t="shared" si="0"/>
        <v>0</v>
      </c>
      <c r="G24" s="22"/>
      <c r="H24" s="21">
        <f t="shared" si="1"/>
        <v>0</v>
      </c>
      <c r="I24" s="23"/>
      <c r="J24" s="8"/>
      <c r="K24" s="71"/>
      <c r="L24" s="71"/>
    </row>
    <row r="25" spans="1:14" ht="19.899999999999999" customHeight="1">
      <c r="A25" s="18">
        <v>21</v>
      </c>
      <c r="B25" s="75" t="s">
        <v>24</v>
      </c>
      <c r="C25" s="47"/>
      <c r="D25" s="19">
        <v>41</v>
      </c>
      <c r="E25" s="20">
        <v>43</v>
      </c>
      <c r="F25" s="21">
        <f t="shared" si="0"/>
        <v>84</v>
      </c>
      <c r="G25" s="22">
        <v>46</v>
      </c>
      <c r="H25" s="21">
        <f t="shared" si="1"/>
        <v>130</v>
      </c>
      <c r="I25" s="23">
        <v>91</v>
      </c>
      <c r="J25" s="8">
        <v>89</v>
      </c>
      <c r="K25" s="71">
        <v>6</v>
      </c>
      <c r="L25" s="71">
        <v>1</v>
      </c>
      <c r="M25" s="1">
        <f>(I25+J25)/2</f>
        <v>90</v>
      </c>
      <c r="N25" s="93">
        <f>(H25-123)/3</f>
        <v>2.3333333333333335</v>
      </c>
    </row>
    <row r="26" spans="1:14" ht="19.899999999999999" customHeight="1">
      <c r="A26" s="18">
        <v>22</v>
      </c>
      <c r="B26" s="78" t="s">
        <v>37</v>
      </c>
      <c r="C26" s="47"/>
      <c r="D26" s="19">
        <v>42</v>
      </c>
      <c r="E26" s="20">
        <v>45</v>
      </c>
      <c r="F26" s="21">
        <f t="shared" si="0"/>
        <v>87</v>
      </c>
      <c r="G26" s="22">
        <v>45</v>
      </c>
      <c r="H26" s="21">
        <f t="shared" si="1"/>
        <v>132</v>
      </c>
      <c r="I26" s="23">
        <v>95.5</v>
      </c>
      <c r="J26" s="8">
        <v>81</v>
      </c>
      <c r="K26" s="71">
        <v>6</v>
      </c>
      <c r="L26" s="71">
        <v>1</v>
      </c>
      <c r="M26" s="1">
        <f>(I26+J26)/2</f>
        <v>88.25</v>
      </c>
      <c r="N26" s="93">
        <f>(H26-123)/3</f>
        <v>3</v>
      </c>
    </row>
    <row r="27" spans="1:14" ht="19.899999999999999" customHeight="1">
      <c r="A27" s="18">
        <v>23</v>
      </c>
      <c r="B27" s="73" t="s">
        <v>111</v>
      </c>
      <c r="C27" s="47">
        <v>1993</v>
      </c>
      <c r="D27" s="19"/>
      <c r="E27" s="20"/>
      <c r="F27" s="21">
        <f t="shared" si="0"/>
        <v>0</v>
      </c>
      <c r="G27" s="22"/>
      <c r="H27" s="21">
        <f t="shared" si="1"/>
        <v>0</v>
      </c>
      <c r="I27" s="23"/>
      <c r="J27" s="8"/>
      <c r="K27" s="71"/>
      <c r="L27" s="71"/>
    </row>
    <row r="28" spans="1:14" ht="19.899999999999999" customHeight="1">
      <c r="A28" s="18">
        <v>24</v>
      </c>
      <c r="B28" s="73" t="s">
        <v>100</v>
      </c>
      <c r="C28" s="47"/>
      <c r="D28" s="19">
        <v>52</v>
      </c>
      <c r="E28" s="20">
        <v>46</v>
      </c>
      <c r="F28" s="21">
        <f t="shared" si="0"/>
        <v>98</v>
      </c>
      <c r="G28" s="22">
        <v>46</v>
      </c>
      <c r="H28" s="21">
        <f t="shared" si="1"/>
        <v>144</v>
      </c>
      <c r="I28" s="23">
        <v>97</v>
      </c>
      <c r="J28" s="8">
        <v>55</v>
      </c>
      <c r="K28" s="71">
        <v>6</v>
      </c>
      <c r="L28" s="71">
        <v>1</v>
      </c>
      <c r="M28" s="1">
        <f>(I28+J28)/2</f>
        <v>76</v>
      </c>
      <c r="N28" s="93">
        <f>(H28-123)/3</f>
        <v>7</v>
      </c>
    </row>
    <row r="29" spans="1:14" ht="19.899999999999999" customHeight="1">
      <c r="A29" s="18">
        <v>25</v>
      </c>
      <c r="B29" s="78" t="s">
        <v>41</v>
      </c>
      <c r="C29" s="47"/>
      <c r="D29" s="19">
        <v>44</v>
      </c>
      <c r="E29" s="20">
        <v>48</v>
      </c>
      <c r="F29" s="21">
        <f t="shared" si="0"/>
        <v>92</v>
      </c>
      <c r="G29" s="22">
        <v>51</v>
      </c>
      <c r="H29" s="21">
        <f t="shared" si="1"/>
        <v>143</v>
      </c>
      <c r="I29" s="23">
        <v>91</v>
      </c>
      <c r="J29" s="8">
        <v>57</v>
      </c>
      <c r="K29" s="25">
        <v>6</v>
      </c>
      <c r="L29" s="71">
        <v>1</v>
      </c>
      <c r="M29" s="1">
        <f>(I29+J29)/2</f>
        <v>74</v>
      </c>
      <c r="N29" s="93">
        <f>(H29-123)/3</f>
        <v>6.666666666666667</v>
      </c>
    </row>
    <row r="30" spans="1:14" ht="19.899999999999999" customHeight="1">
      <c r="A30" s="18">
        <v>26</v>
      </c>
      <c r="B30" s="72" t="s">
        <v>67</v>
      </c>
      <c r="C30" s="47"/>
      <c r="D30" s="19"/>
      <c r="E30" s="20"/>
      <c r="F30" s="21">
        <f t="shared" si="0"/>
        <v>0</v>
      </c>
      <c r="G30" s="22"/>
      <c r="H30" s="21">
        <f t="shared" si="1"/>
        <v>0</v>
      </c>
      <c r="I30" s="23"/>
      <c r="J30" s="8"/>
      <c r="K30" s="25"/>
      <c r="L30" s="25"/>
    </row>
    <row r="31" spans="1:14" ht="19.899999999999999" customHeight="1">
      <c r="A31" s="18">
        <v>27</v>
      </c>
      <c r="B31" s="72" t="s">
        <v>58</v>
      </c>
      <c r="C31" s="47"/>
      <c r="D31" s="19"/>
      <c r="E31" s="20"/>
      <c r="F31" s="21">
        <f t="shared" si="0"/>
        <v>0</v>
      </c>
      <c r="G31" s="22"/>
      <c r="H31" s="21">
        <f t="shared" si="1"/>
        <v>0</v>
      </c>
      <c r="I31" s="23"/>
      <c r="J31" s="8"/>
      <c r="K31" s="25"/>
      <c r="L31" s="25"/>
    </row>
    <row r="32" spans="1:14" ht="19.899999999999999" customHeight="1">
      <c r="A32" s="18">
        <v>28</v>
      </c>
      <c r="B32" s="75" t="s">
        <v>43</v>
      </c>
      <c r="C32" s="47"/>
      <c r="D32" s="19">
        <v>43</v>
      </c>
      <c r="E32" s="20">
        <v>39</v>
      </c>
      <c r="F32" s="21">
        <f t="shared" si="0"/>
        <v>82</v>
      </c>
      <c r="G32" s="22">
        <v>39</v>
      </c>
      <c r="H32" s="21">
        <f t="shared" si="1"/>
        <v>121</v>
      </c>
      <c r="I32" s="23">
        <v>100</v>
      </c>
      <c r="J32" s="8">
        <v>100</v>
      </c>
      <c r="K32" s="25">
        <v>6</v>
      </c>
      <c r="L32" s="25">
        <v>1</v>
      </c>
      <c r="M32" s="1">
        <f>(I32+J32)/2</f>
        <v>100</v>
      </c>
      <c r="N32" s="93">
        <f>(H32-123)/3</f>
        <v>-0.66666666666666663</v>
      </c>
    </row>
    <row r="33" spans="1:14" ht="19.899999999999999" customHeight="1">
      <c r="A33" s="18">
        <v>29</v>
      </c>
      <c r="B33" s="75" t="s">
        <v>59</v>
      </c>
      <c r="C33" s="47"/>
      <c r="D33" s="19">
        <v>45</v>
      </c>
      <c r="E33" s="20">
        <v>43</v>
      </c>
      <c r="F33" s="21">
        <f t="shared" si="0"/>
        <v>88</v>
      </c>
      <c r="G33" s="22">
        <v>44</v>
      </c>
      <c r="H33" s="21">
        <f t="shared" si="1"/>
        <v>132</v>
      </c>
      <c r="I33" s="23">
        <v>89</v>
      </c>
      <c r="J33" s="8">
        <v>85</v>
      </c>
      <c r="K33" s="25">
        <v>6</v>
      </c>
      <c r="L33" s="25">
        <v>1</v>
      </c>
      <c r="M33" s="1">
        <f>(I33+J33)/2</f>
        <v>87</v>
      </c>
      <c r="N33" s="93">
        <f>(H33-123)/3</f>
        <v>3</v>
      </c>
    </row>
    <row r="34" spans="1:14" ht="19.899999999999999" customHeight="1">
      <c r="A34" s="18">
        <v>30</v>
      </c>
      <c r="B34" s="78" t="s">
        <v>36</v>
      </c>
      <c r="C34" s="47"/>
      <c r="D34" s="19"/>
      <c r="E34" s="20"/>
      <c r="F34" s="21">
        <f t="shared" si="0"/>
        <v>0</v>
      </c>
      <c r="G34" s="22"/>
      <c r="H34" s="21">
        <f t="shared" si="1"/>
        <v>0</v>
      </c>
      <c r="I34" s="23"/>
      <c r="J34" s="8"/>
      <c r="K34" s="25"/>
      <c r="L34" s="25"/>
    </row>
    <row r="35" spans="1:14" ht="19.899999999999999" customHeight="1">
      <c r="A35" s="18">
        <v>31</v>
      </c>
      <c r="B35" s="75" t="s">
        <v>23</v>
      </c>
      <c r="C35" s="47"/>
      <c r="D35" s="19">
        <v>42</v>
      </c>
      <c r="E35" s="20">
        <v>50</v>
      </c>
      <c r="F35" s="21">
        <f t="shared" si="0"/>
        <v>92</v>
      </c>
      <c r="G35" s="22">
        <v>44</v>
      </c>
      <c r="H35" s="21">
        <f t="shared" si="1"/>
        <v>136</v>
      </c>
      <c r="I35" s="23">
        <v>87</v>
      </c>
      <c r="J35" s="8">
        <v>71</v>
      </c>
      <c r="K35" s="25">
        <v>6</v>
      </c>
      <c r="L35" s="25">
        <v>1</v>
      </c>
      <c r="M35" s="1">
        <f>(I35+J35)/2</f>
        <v>79</v>
      </c>
      <c r="N35" s="93">
        <f>(H35-123)/3</f>
        <v>4.333333333333333</v>
      </c>
    </row>
    <row r="36" spans="1:14" ht="19.899999999999999" customHeight="1">
      <c r="A36" s="18">
        <v>32</v>
      </c>
      <c r="B36" s="72" t="s">
        <v>34</v>
      </c>
      <c r="C36" s="47"/>
      <c r="D36" s="19"/>
      <c r="E36" s="20"/>
      <c r="F36" s="21">
        <f t="shared" si="0"/>
        <v>0</v>
      </c>
      <c r="G36" s="22"/>
      <c r="H36" s="21">
        <f t="shared" si="1"/>
        <v>0</v>
      </c>
      <c r="I36" s="23"/>
      <c r="J36" s="8"/>
      <c r="K36" s="25"/>
      <c r="L36" s="25"/>
    </row>
    <row r="37" spans="1:14" ht="19.899999999999999" customHeight="1">
      <c r="A37" s="18">
        <v>33</v>
      </c>
      <c r="B37" s="72" t="s">
        <v>33</v>
      </c>
      <c r="C37" s="47"/>
      <c r="D37" s="19"/>
      <c r="E37" s="20"/>
      <c r="F37" s="21">
        <f t="shared" ref="F37:F68" si="4">SUM(D37:E37)</f>
        <v>0</v>
      </c>
      <c r="G37" s="22"/>
      <c r="H37" s="21">
        <f t="shared" ref="H37:H68" si="5">SUM(F37:G37)</f>
        <v>0</v>
      </c>
      <c r="I37" s="23"/>
      <c r="J37" s="8"/>
      <c r="K37" s="25"/>
      <c r="L37" s="25"/>
    </row>
    <row r="38" spans="1:14" ht="19.899999999999999" customHeight="1">
      <c r="A38" s="18">
        <v>34</v>
      </c>
      <c r="B38" s="76" t="s">
        <v>45</v>
      </c>
      <c r="C38" s="47"/>
      <c r="D38" s="19">
        <v>45</v>
      </c>
      <c r="E38" s="20">
        <v>45</v>
      </c>
      <c r="F38" s="21">
        <f t="shared" si="4"/>
        <v>90</v>
      </c>
      <c r="G38" s="22">
        <v>47</v>
      </c>
      <c r="H38" s="21">
        <f t="shared" si="5"/>
        <v>137</v>
      </c>
      <c r="I38" s="23">
        <v>100</v>
      </c>
      <c r="J38" s="8">
        <v>69</v>
      </c>
      <c r="K38" s="25">
        <v>6</v>
      </c>
      <c r="L38" s="25">
        <v>1</v>
      </c>
      <c r="M38" s="1">
        <f>(I38+J38)/2</f>
        <v>84.5</v>
      </c>
      <c r="N38" s="93">
        <f>(H38-123)/3</f>
        <v>4.666666666666667</v>
      </c>
    </row>
    <row r="39" spans="1:14" ht="19.899999999999999" customHeight="1">
      <c r="A39" s="18">
        <v>35</v>
      </c>
      <c r="B39" s="90" t="s">
        <v>63</v>
      </c>
      <c r="C39" s="47"/>
      <c r="D39" s="19">
        <v>47</v>
      </c>
      <c r="E39" s="20">
        <v>43</v>
      </c>
      <c r="F39" s="21">
        <f t="shared" si="4"/>
        <v>90</v>
      </c>
      <c r="G39" s="22">
        <v>43</v>
      </c>
      <c r="H39" s="21">
        <f t="shared" si="5"/>
        <v>133</v>
      </c>
      <c r="I39" s="23">
        <v>100</v>
      </c>
      <c r="J39" s="8">
        <v>79</v>
      </c>
      <c r="K39" s="25">
        <v>6</v>
      </c>
      <c r="L39" s="25">
        <v>1</v>
      </c>
      <c r="M39" s="1">
        <f>(I39+J39)/2</f>
        <v>89.5</v>
      </c>
      <c r="N39" s="93">
        <f>(H39-123)/3</f>
        <v>3.3333333333333335</v>
      </c>
    </row>
    <row r="40" spans="1:14" ht="19.899999999999999" customHeight="1">
      <c r="A40" s="18">
        <v>36</v>
      </c>
      <c r="B40" s="72" t="s">
        <v>79</v>
      </c>
      <c r="C40" s="47"/>
      <c r="D40" s="19"/>
      <c r="E40" s="20"/>
      <c r="F40" s="21">
        <f t="shared" si="4"/>
        <v>0</v>
      </c>
      <c r="G40" s="22"/>
      <c r="H40" s="21">
        <f t="shared" si="5"/>
        <v>0</v>
      </c>
      <c r="I40" s="23"/>
      <c r="J40" s="8"/>
      <c r="K40" s="25"/>
      <c r="L40" s="25"/>
    </row>
    <row r="41" spans="1:14" ht="19.899999999999999" customHeight="1">
      <c r="A41" s="18">
        <v>37</v>
      </c>
      <c r="B41" s="73" t="s">
        <v>113</v>
      </c>
      <c r="C41" s="47"/>
      <c r="D41" s="19"/>
      <c r="E41" s="20"/>
      <c r="F41" s="21">
        <f t="shared" si="4"/>
        <v>0</v>
      </c>
      <c r="G41" s="22"/>
      <c r="H41" s="21">
        <f t="shared" si="5"/>
        <v>0</v>
      </c>
      <c r="I41" s="23"/>
      <c r="J41" s="8"/>
      <c r="K41" s="25"/>
      <c r="L41" s="25"/>
    </row>
    <row r="42" spans="1:14" ht="19.899999999999999" customHeight="1">
      <c r="A42" s="18">
        <v>38</v>
      </c>
      <c r="B42" s="72" t="s">
        <v>39</v>
      </c>
      <c r="C42" s="47"/>
      <c r="D42" s="19"/>
      <c r="E42" s="20"/>
      <c r="F42" s="21">
        <f t="shared" si="4"/>
        <v>0</v>
      </c>
      <c r="G42" s="22"/>
      <c r="H42" s="21">
        <f t="shared" si="5"/>
        <v>0</v>
      </c>
      <c r="I42" s="23"/>
      <c r="J42" s="8"/>
      <c r="K42" s="25"/>
      <c r="L42" s="25"/>
    </row>
    <row r="43" spans="1:14" ht="19.899999999999999" customHeight="1">
      <c r="A43" s="18">
        <v>39</v>
      </c>
      <c r="B43" s="75" t="s">
        <v>80</v>
      </c>
      <c r="C43" s="47"/>
      <c r="D43" s="19">
        <v>48</v>
      </c>
      <c r="E43" s="20">
        <v>43</v>
      </c>
      <c r="F43" s="21">
        <f t="shared" si="4"/>
        <v>91</v>
      </c>
      <c r="G43" s="22">
        <v>49</v>
      </c>
      <c r="H43" s="21">
        <f t="shared" si="5"/>
        <v>140</v>
      </c>
      <c r="I43" s="23">
        <v>85</v>
      </c>
      <c r="J43" s="8">
        <v>59</v>
      </c>
      <c r="K43" s="25">
        <v>6</v>
      </c>
      <c r="L43" s="25">
        <v>1</v>
      </c>
      <c r="M43" s="1">
        <f>(I43+J43)/2</f>
        <v>72</v>
      </c>
      <c r="N43" s="93">
        <f>(H43-123)/3</f>
        <v>5.666666666666667</v>
      </c>
    </row>
    <row r="44" spans="1:14" ht="19.899999999999999" customHeight="1">
      <c r="A44" s="18">
        <v>40</v>
      </c>
      <c r="B44" s="72" t="s">
        <v>75</v>
      </c>
      <c r="C44" s="47"/>
      <c r="D44" s="19"/>
      <c r="E44" s="20"/>
      <c r="F44" s="21">
        <f t="shared" si="4"/>
        <v>0</v>
      </c>
      <c r="G44" s="22"/>
      <c r="H44" s="21">
        <f t="shared" si="5"/>
        <v>0</v>
      </c>
      <c r="I44" s="23"/>
      <c r="J44" s="8"/>
      <c r="K44" s="25"/>
      <c r="L44" s="25"/>
    </row>
    <row r="45" spans="1:14" ht="19.899999999999999" customHeight="1">
      <c r="A45" s="18">
        <v>41</v>
      </c>
      <c r="B45" s="78" t="s">
        <v>106</v>
      </c>
      <c r="C45" s="47"/>
      <c r="D45" s="19"/>
      <c r="E45" s="20"/>
      <c r="F45" s="21">
        <f t="shared" si="4"/>
        <v>0</v>
      </c>
      <c r="G45" s="22"/>
      <c r="H45" s="21">
        <f t="shared" si="5"/>
        <v>0</v>
      </c>
      <c r="I45" s="23"/>
      <c r="J45" s="8"/>
      <c r="K45" s="25"/>
      <c r="L45" s="25"/>
    </row>
    <row r="46" spans="1:14" ht="19.899999999999999" customHeight="1">
      <c r="A46" s="18">
        <v>42</v>
      </c>
      <c r="B46" s="72" t="s">
        <v>18</v>
      </c>
      <c r="C46" s="47"/>
      <c r="D46" s="19"/>
      <c r="E46" s="20"/>
      <c r="F46" s="21">
        <f t="shared" si="4"/>
        <v>0</v>
      </c>
      <c r="G46" s="22"/>
      <c r="H46" s="21">
        <f t="shared" si="5"/>
        <v>0</v>
      </c>
      <c r="I46" s="23"/>
      <c r="J46" s="8"/>
      <c r="K46" s="25"/>
      <c r="L46" s="25"/>
    </row>
    <row r="47" spans="1:14" ht="19.899999999999999" customHeight="1">
      <c r="A47" s="18">
        <v>43</v>
      </c>
      <c r="B47" s="80" t="s">
        <v>19</v>
      </c>
      <c r="C47" s="47"/>
      <c r="D47" s="19"/>
      <c r="E47" s="20"/>
      <c r="F47" s="21">
        <f t="shared" si="4"/>
        <v>0</v>
      </c>
      <c r="G47" s="22"/>
      <c r="H47" s="21">
        <f t="shared" si="5"/>
        <v>0</v>
      </c>
      <c r="I47" s="23"/>
      <c r="J47" s="8"/>
      <c r="K47" s="25"/>
      <c r="L47" s="25"/>
    </row>
    <row r="48" spans="1:14" ht="19.899999999999999" customHeight="1">
      <c r="A48" s="18">
        <v>44</v>
      </c>
      <c r="B48" s="72" t="s">
        <v>20</v>
      </c>
      <c r="C48" s="47"/>
      <c r="D48" s="19"/>
      <c r="E48" s="20"/>
      <c r="F48" s="21">
        <f t="shared" si="4"/>
        <v>0</v>
      </c>
      <c r="G48" s="22"/>
      <c r="H48" s="21">
        <f t="shared" si="5"/>
        <v>0</v>
      </c>
      <c r="I48" s="23"/>
      <c r="J48" s="8"/>
      <c r="K48" s="25"/>
      <c r="L48" s="25"/>
    </row>
    <row r="49" spans="1:14" ht="19.899999999999999" customHeight="1">
      <c r="A49" s="18">
        <v>45</v>
      </c>
      <c r="B49" s="72" t="s">
        <v>42</v>
      </c>
      <c r="C49" s="47"/>
      <c r="D49" s="19"/>
      <c r="E49" s="20"/>
      <c r="F49" s="21">
        <f t="shared" si="4"/>
        <v>0</v>
      </c>
      <c r="G49" s="22"/>
      <c r="H49" s="21">
        <f t="shared" si="5"/>
        <v>0</v>
      </c>
      <c r="I49" s="23"/>
      <c r="J49" s="8"/>
      <c r="K49" s="25"/>
      <c r="L49" s="25"/>
    </row>
    <row r="50" spans="1:14" ht="19.899999999999999" customHeight="1">
      <c r="A50" s="18">
        <v>46</v>
      </c>
      <c r="B50" s="73" t="s">
        <v>114</v>
      </c>
      <c r="C50" s="47">
        <v>1998</v>
      </c>
      <c r="D50" s="19"/>
      <c r="E50" s="20"/>
      <c r="F50" s="21">
        <f t="shared" si="4"/>
        <v>0</v>
      </c>
      <c r="G50" s="22"/>
      <c r="H50" s="21">
        <f t="shared" si="5"/>
        <v>0</v>
      </c>
      <c r="I50" s="23"/>
      <c r="J50" s="8"/>
      <c r="K50" s="25"/>
      <c r="L50" s="25"/>
    </row>
    <row r="51" spans="1:14" ht="19.899999999999999" customHeight="1">
      <c r="A51" s="18">
        <v>47</v>
      </c>
      <c r="B51" s="74" t="s">
        <v>38</v>
      </c>
      <c r="C51" s="47"/>
      <c r="D51" s="19"/>
      <c r="E51" s="20"/>
      <c r="F51" s="21">
        <f t="shared" si="4"/>
        <v>0</v>
      </c>
      <c r="G51" s="22"/>
      <c r="H51" s="21">
        <f t="shared" si="5"/>
        <v>0</v>
      </c>
      <c r="I51" s="23"/>
      <c r="J51" s="8"/>
      <c r="K51" s="25"/>
      <c r="L51" s="25"/>
    </row>
    <row r="52" spans="1:14" ht="19.899999999999999" customHeight="1">
      <c r="A52" s="18">
        <v>48</v>
      </c>
      <c r="B52" s="76" t="s">
        <v>44</v>
      </c>
      <c r="C52" s="47"/>
      <c r="D52" s="19">
        <v>47</v>
      </c>
      <c r="E52" s="20">
        <v>45</v>
      </c>
      <c r="F52" s="21">
        <f t="shared" si="4"/>
        <v>92</v>
      </c>
      <c r="G52" s="22">
        <v>46</v>
      </c>
      <c r="H52" s="21">
        <f t="shared" si="5"/>
        <v>138</v>
      </c>
      <c r="I52" s="23">
        <v>97</v>
      </c>
      <c r="J52" s="8">
        <v>67</v>
      </c>
      <c r="K52" s="25">
        <v>6</v>
      </c>
      <c r="L52" s="25">
        <v>1</v>
      </c>
      <c r="M52" s="1">
        <f>(I52+J52)/2</f>
        <v>82</v>
      </c>
      <c r="N52" s="93">
        <f>(H52-123)/3</f>
        <v>5</v>
      </c>
    </row>
    <row r="53" spans="1:14" ht="19.899999999999999" customHeight="1">
      <c r="A53" s="18">
        <v>49</v>
      </c>
      <c r="B53" s="78" t="s">
        <v>64</v>
      </c>
      <c r="C53" s="47"/>
      <c r="D53" s="19"/>
      <c r="E53" s="20"/>
      <c r="F53" s="21">
        <f t="shared" si="4"/>
        <v>0</v>
      </c>
      <c r="G53" s="22"/>
      <c r="H53" s="21">
        <f t="shared" si="5"/>
        <v>0</v>
      </c>
      <c r="I53" s="23"/>
      <c r="J53" s="8"/>
      <c r="K53" s="25"/>
      <c r="L53" s="25"/>
    </row>
    <row r="54" spans="1:14" ht="19.899999999999999" customHeight="1">
      <c r="A54" s="18">
        <v>50</v>
      </c>
      <c r="B54" s="91" t="s">
        <v>101</v>
      </c>
      <c r="C54" s="47"/>
      <c r="D54" s="19">
        <v>49</v>
      </c>
      <c r="E54" s="20">
        <v>43</v>
      </c>
      <c r="F54" s="21">
        <f t="shared" si="4"/>
        <v>92</v>
      </c>
      <c r="G54" s="22">
        <v>42</v>
      </c>
      <c r="H54" s="21">
        <f t="shared" si="5"/>
        <v>134</v>
      </c>
      <c r="I54" s="23">
        <v>97</v>
      </c>
      <c r="J54" s="8">
        <v>75</v>
      </c>
      <c r="K54" s="25">
        <v>6</v>
      </c>
      <c r="L54" s="25">
        <v>1</v>
      </c>
      <c r="M54" s="1">
        <f>(I54+J54)/2</f>
        <v>86</v>
      </c>
      <c r="N54" s="93">
        <f>(H54-123)/3</f>
        <v>3.6666666666666665</v>
      </c>
    </row>
    <row r="55" spans="1:14" ht="19.899999999999999" customHeight="1">
      <c r="A55" s="18">
        <v>51</v>
      </c>
      <c r="B55" s="72" t="s">
        <v>66</v>
      </c>
      <c r="C55" s="47"/>
      <c r="D55" s="19"/>
      <c r="E55" s="20"/>
      <c r="F55" s="21">
        <f t="shared" si="4"/>
        <v>0</v>
      </c>
      <c r="G55" s="22"/>
      <c r="H55" s="21">
        <f t="shared" si="5"/>
        <v>0</v>
      </c>
      <c r="I55" s="23"/>
      <c r="J55" s="8"/>
      <c r="K55" s="25"/>
      <c r="L55" s="25"/>
    </row>
    <row r="56" spans="1:14" ht="19.899999999999999" customHeight="1">
      <c r="A56" s="18">
        <v>52</v>
      </c>
      <c r="B56" s="112" t="s">
        <v>123</v>
      </c>
      <c r="C56" s="47"/>
      <c r="D56" s="19"/>
      <c r="E56" s="20"/>
      <c r="F56" s="21">
        <f t="shared" si="4"/>
        <v>0</v>
      </c>
      <c r="G56" s="22"/>
      <c r="H56" s="21">
        <f t="shared" si="5"/>
        <v>0</v>
      </c>
      <c r="I56" s="23"/>
      <c r="J56" s="8"/>
      <c r="K56" s="25"/>
      <c r="L56" s="25"/>
    </row>
    <row r="57" spans="1:14" ht="19.899999999999999" customHeight="1">
      <c r="A57" s="18">
        <v>53</v>
      </c>
      <c r="B57" s="72" t="s">
        <v>35</v>
      </c>
      <c r="C57" s="47"/>
      <c r="D57" s="19"/>
      <c r="E57" s="20"/>
      <c r="F57" s="21">
        <f t="shared" si="4"/>
        <v>0</v>
      </c>
      <c r="G57" s="22"/>
      <c r="H57" s="21">
        <f t="shared" si="5"/>
        <v>0</v>
      </c>
      <c r="I57" s="23"/>
      <c r="J57" s="8"/>
      <c r="K57" s="25"/>
      <c r="L57" s="25"/>
    </row>
    <row r="58" spans="1:14" ht="19.899999999999999" customHeight="1">
      <c r="A58" s="18">
        <v>54</v>
      </c>
      <c r="B58" s="72" t="s">
        <v>60</v>
      </c>
      <c r="C58" s="47"/>
      <c r="D58" s="19"/>
      <c r="E58" s="20"/>
      <c r="F58" s="21">
        <f t="shared" si="4"/>
        <v>0</v>
      </c>
      <c r="G58" s="22"/>
      <c r="H58" s="21">
        <f t="shared" si="5"/>
        <v>0</v>
      </c>
      <c r="I58" s="23"/>
      <c r="J58" s="8"/>
      <c r="K58" s="25"/>
      <c r="L58" s="25"/>
    </row>
    <row r="59" spans="1:14" ht="19.899999999999999" customHeight="1">
      <c r="A59" s="18">
        <v>55</v>
      </c>
      <c r="B59" s="78" t="s">
        <v>47</v>
      </c>
      <c r="C59" s="47"/>
      <c r="D59" s="19"/>
      <c r="E59" s="20"/>
      <c r="F59" s="21">
        <f t="shared" si="4"/>
        <v>0</v>
      </c>
      <c r="G59" s="22"/>
      <c r="H59" s="21">
        <f t="shared" si="5"/>
        <v>0</v>
      </c>
      <c r="I59" s="23"/>
      <c r="J59" s="8"/>
      <c r="K59" s="25"/>
      <c r="L59" s="25"/>
    </row>
    <row r="60" spans="1:14" ht="19.899999999999999" customHeight="1">
      <c r="A60" s="18">
        <v>56</v>
      </c>
      <c r="B60" s="78" t="s">
        <v>25</v>
      </c>
      <c r="C60" s="47"/>
      <c r="D60" s="19">
        <v>52</v>
      </c>
      <c r="E60" s="20">
        <v>55</v>
      </c>
      <c r="F60" s="21">
        <f t="shared" si="4"/>
        <v>107</v>
      </c>
      <c r="G60" s="22">
        <v>52</v>
      </c>
      <c r="H60" s="21">
        <f t="shared" si="5"/>
        <v>159</v>
      </c>
      <c r="I60" s="23">
        <v>89</v>
      </c>
      <c r="J60" s="8">
        <v>45</v>
      </c>
      <c r="K60" s="25">
        <v>6</v>
      </c>
      <c r="L60" s="25">
        <v>1</v>
      </c>
      <c r="M60" s="1">
        <f>(I60+J60)/2</f>
        <v>67</v>
      </c>
      <c r="N60" s="93">
        <f>(H60-123)/3</f>
        <v>12</v>
      </c>
    </row>
    <row r="61" spans="1:14" ht="19.899999999999999" customHeight="1">
      <c r="A61" s="18">
        <v>57</v>
      </c>
      <c r="B61" s="74" t="s">
        <v>74</v>
      </c>
      <c r="C61" s="47"/>
      <c r="D61" s="19"/>
      <c r="E61" s="20"/>
      <c r="F61" s="21">
        <f t="shared" si="4"/>
        <v>0</v>
      </c>
      <c r="G61" s="22"/>
      <c r="H61" s="21">
        <f t="shared" si="5"/>
        <v>0</v>
      </c>
      <c r="I61" s="23"/>
      <c r="J61" s="8"/>
      <c r="K61" s="25"/>
      <c r="L61" s="25"/>
    </row>
    <row r="62" spans="1:14" ht="19.899999999999999" customHeight="1">
      <c r="A62" s="18">
        <v>58</v>
      </c>
      <c r="B62" s="74" t="s">
        <v>81</v>
      </c>
      <c r="C62" s="47"/>
      <c r="D62" s="19"/>
      <c r="E62" s="20"/>
      <c r="F62" s="21">
        <f t="shared" si="4"/>
        <v>0</v>
      </c>
      <c r="G62" s="22"/>
      <c r="H62" s="21">
        <f t="shared" si="5"/>
        <v>0</v>
      </c>
      <c r="I62" s="23"/>
      <c r="J62" s="8"/>
      <c r="K62" s="25"/>
      <c r="L62" s="25"/>
    </row>
    <row r="63" spans="1:14" ht="19.899999999999999" customHeight="1">
      <c r="A63" s="18">
        <v>59</v>
      </c>
      <c r="B63" s="76" t="s">
        <v>40</v>
      </c>
      <c r="C63" s="47"/>
      <c r="D63" s="19">
        <v>52</v>
      </c>
      <c r="E63" s="20">
        <v>50</v>
      </c>
      <c r="F63" s="21">
        <f t="shared" si="4"/>
        <v>102</v>
      </c>
      <c r="G63" s="22">
        <v>51</v>
      </c>
      <c r="H63" s="21">
        <f t="shared" si="5"/>
        <v>153</v>
      </c>
      <c r="I63" s="23">
        <v>91</v>
      </c>
      <c r="J63" s="8">
        <v>51</v>
      </c>
      <c r="K63" s="25">
        <v>6</v>
      </c>
      <c r="L63" s="25">
        <v>1</v>
      </c>
      <c r="M63" s="1">
        <f>(I63+J63)/2</f>
        <v>71</v>
      </c>
      <c r="N63" s="93">
        <f>(H63-123)/3</f>
        <v>10</v>
      </c>
    </row>
    <row r="64" spans="1:14" ht="19.899999999999999" customHeight="1">
      <c r="A64" s="18">
        <v>60</v>
      </c>
      <c r="B64" s="73" t="s">
        <v>99</v>
      </c>
      <c r="C64" s="47"/>
      <c r="D64" s="19">
        <v>44</v>
      </c>
      <c r="E64" s="20">
        <v>48</v>
      </c>
      <c r="F64" s="21">
        <f t="shared" si="4"/>
        <v>92</v>
      </c>
      <c r="G64" s="22">
        <v>43</v>
      </c>
      <c r="H64" s="21">
        <f t="shared" si="5"/>
        <v>135</v>
      </c>
      <c r="I64" s="23">
        <v>100</v>
      </c>
      <c r="J64" s="8">
        <v>73</v>
      </c>
      <c r="K64" s="25">
        <v>6</v>
      </c>
      <c r="L64" s="25">
        <v>1</v>
      </c>
      <c r="M64" s="1">
        <f>(I64+J64)/2</f>
        <v>86.5</v>
      </c>
      <c r="N64" s="93">
        <f>(H64-123)/3</f>
        <v>4</v>
      </c>
    </row>
    <row r="65" spans="1:14" ht="19.899999999999999" customHeight="1">
      <c r="A65" s="18">
        <v>61</v>
      </c>
      <c r="B65" s="76" t="s">
        <v>62</v>
      </c>
      <c r="C65" s="47"/>
      <c r="D65" s="19">
        <v>49</v>
      </c>
      <c r="E65" s="20">
        <v>52</v>
      </c>
      <c r="F65" s="21">
        <f t="shared" si="4"/>
        <v>101</v>
      </c>
      <c r="G65" s="22">
        <v>57</v>
      </c>
      <c r="H65" s="21">
        <f t="shared" si="5"/>
        <v>158</v>
      </c>
      <c r="I65" s="23">
        <v>89</v>
      </c>
      <c r="J65" s="8">
        <v>47</v>
      </c>
      <c r="K65" s="25">
        <v>6</v>
      </c>
      <c r="L65" s="25">
        <v>1</v>
      </c>
      <c r="M65" s="1">
        <f>(I65+J65)/2</f>
        <v>68</v>
      </c>
      <c r="N65" s="93">
        <f>(H65-123)/3</f>
        <v>11.666666666666666</v>
      </c>
    </row>
    <row r="66" spans="1:14" ht="19.899999999999999" customHeight="1">
      <c r="A66" s="18">
        <v>62</v>
      </c>
      <c r="B66" s="72" t="s">
        <v>61</v>
      </c>
      <c r="C66" s="47"/>
      <c r="D66" s="19">
        <v>43</v>
      </c>
      <c r="E66" s="20">
        <v>47</v>
      </c>
      <c r="F66" s="21">
        <f t="shared" si="4"/>
        <v>90</v>
      </c>
      <c r="G66" s="22">
        <v>44</v>
      </c>
      <c r="H66" s="21">
        <f t="shared" si="5"/>
        <v>134</v>
      </c>
      <c r="I66" s="23">
        <v>100</v>
      </c>
      <c r="J66" s="8">
        <v>77</v>
      </c>
      <c r="K66" s="25">
        <v>6</v>
      </c>
      <c r="L66" s="25">
        <v>1</v>
      </c>
      <c r="M66" s="1">
        <f>(I66+J66)/2</f>
        <v>88.5</v>
      </c>
      <c r="N66" s="93">
        <f>(H66-123)/3</f>
        <v>3.6666666666666665</v>
      </c>
    </row>
    <row r="67" spans="1:14" ht="19.899999999999999" customHeight="1">
      <c r="A67" s="18">
        <v>63</v>
      </c>
      <c r="B67" s="92" t="s">
        <v>115</v>
      </c>
      <c r="C67" s="47"/>
      <c r="D67" s="19"/>
      <c r="E67" s="20"/>
      <c r="F67" s="21">
        <f t="shared" si="4"/>
        <v>0</v>
      </c>
      <c r="G67" s="22"/>
      <c r="H67" s="21">
        <f t="shared" si="5"/>
        <v>0</v>
      </c>
      <c r="I67" s="23"/>
      <c r="J67" s="8"/>
      <c r="K67" s="25"/>
      <c r="L67" s="25"/>
    </row>
    <row r="68" spans="1:14" ht="19.899999999999999" customHeight="1">
      <c r="A68" s="18">
        <v>64</v>
      </c>
      <c r="B68" s="72" t="s">
        <v>76</v>
      </c>
      <c r="C68" s="47"/>
      <c r="D68" s="19"/>
      <c r="E68" s="20"/>
      <c r="F68" s="21">
        <f t="shared" si="4"/>
        <v>0</v>
      </c>
      <c r="G68" s="22"/>
      <c r="H68" s="21">
        <f t="shared" si="5"/>
        <v>0</v>
      </c>
      <c r="I68" s="23"/>
      <c r="J68" s="8"/>
      <c r="K68" s="25"/>
      <c r="L68" s="25"/>
    </row>
    <row r="69" spans="1:14" ht="19.899999999999999" customHeight="1">
      <c r="A69" s="18">
        <v>65</v>
      </c>
      <c r="B69" s="74" t="s">
        <v>96</v>
      </c>
      <c r="C69" s="47"/>
      <c r="D69" s="19"/>
      <c r="E69" s="20"/>
      <c r="F69" s="21">
        <f t="shared" ref="F69:F74" si="6">SUM(D69:E69)</f>
        <v>0</v>
      </c>
      <c r="G69" s="22"/>
      <c r="H69" s="21">
        <f t="shared" ref="H69:H74" si="7">SUM(F69:G69)</f>
        <v>0</v>
      </c>
      <c r="I69" s="23"/>
      <c r="J69" s="8"/>
      <c r="K69" s="25"/>
      <c r="L69" s="25"/>
    </row>
    <row r="70" spans="1:14" ht="19.899999999999999" customHeight="1">
      <c r="A70" s="18">
        <v>66</v>
      </c>
      <c r="B70" s="81" t="s">
        <v>27</v>
      </c>
      <c r="C70" s="47"/>
      <c r="D70" s="19">
        <v>54</v>
      </c>
      <c r="E70" s="20">
        <v>54</v>
      </c>
      <c r="F70" s="21">
        <f t="shared" si="6"/>
        <v>108</v>
      </c>
      <c r="G70" s="22">
        <v>54</v>
      </c>
      <c r="H70" s="21">
        <f t="shared" si="7"/>
        <v>162</v>
      </c>
      <c r="I70" s="23">
        <v>100</v>
      </c>
      <c r="J70" s="8">
        <v>43</v>
      </c>
      <c r="K70" s="25">
        <v>6</v>
      </c>
      <c r="L70" s="25">
        <v>1</v>
      </c>
      <c r="M70" s="1">
        <f>(I70+J70)/2</f>
        <v>71.5</v>
      </c>
      <c r="N70" s="93">
        <f>(H70-123)/3</f>
        <v>13</v>
      </c>
    </row>
    <row r="71" spans="1:14" ht="19.899999999999999" customHeight="1">
      <c r="A71" s="18">
        <v>67</v>
      </c>
      <c r="B71" s="76" t="s">
        <v>28</v>
      </c>
      <c r="C71" s="47"/>
      <c r="D71" s="19">
        <v>46</v>
      </c>
      <c r="E71" s="20">
        <v>46</v>
      </c>
      <c r="F71" s="21">
        <f t="shared" si="6"/>
        <v>92</v>
      </c>
      <c r="G71" s="22">
        <v>47</v>
      </c>
      <c r="H71" s="21">
        <f t="shared" si="7"/>
        <v>139</v>
      </c>
      <c r="I71" s="23">
        <v>94</v>
      </c>
      <c r="J71" s="8">
        <v>61</v>
      </c>
      <c r="K71" s="25">
        <v>6</v>
      </c>
      <c r="L71" s="25">
        <v>1</v>
      </c>
      <c r="M71" s="1">
        <f>(I71+J71)/2</f>
        <v>77.5</v>
      </c>
      <c r="N71" s="93">
        <f>(H71-123)/3</f>
        <v>5.333333333333333</v>
      </c>
    </row>
    <row r="72" spans="1:14" ht="19.899999999999999" customHeight="1">
      <c r="A72" s="18">
        <v>68</v>
      </c>
      <c r="B72" s="77" t="s">
        <v>26</v>
      </c>
      <c r="C72" s="34"/>
      <c r="D72" s="19">
        <v>41</v>
      </c>
      <c r="E72" s="20">
        <v>47</v>
      </c>
      <c r="F72" s="21">
        <f t="shared" si="6"/>
        <v>88</v>
      </c>
      <c r="G72" s="22">
        <v>44</v>
      </c>
      <c r="H72" s="21">
        <f t="shared" si="7"/>
        <v>132</v>
      </c>
      <c r="I72" s="23">
        <v>95.5</v>
      </c>
      <c r="J72" s="8">
        <v>83</v>
      </c>
      <c r="K72" s="25">
        <v>6</v>
      </c>
      <c r="L72" s="25">
        <v>1</v>
      </c>
      <c r="M72" s="1">
        <f>(I72+J72)/2</f>
        <v>89.25</v>
      </c>
      <c r="N72" s="93">
        <f>(H72-123)/3</f>
        <v>3</v>
      </c>
    </row>
    <row r="73" spans="1:14" ht="19.899999999999999" customHeight="1">
      <c r="A73" s="18">
        <v>69</v>
      </c>
      <c r="B73" s="72" t="s">
        <v>72</v>
      </c>
      <c r="C73" s="34"/>
      <c r="D73" s="19"/>
      <c r="E73" s="20"/>
      <c r="F73" s="21">
        <f t="shared" si="6"/>
        <v>0</v>
      </c>
      <c r="G73" s="22"/>
      <c r="H73" s="21">
        <f t="shared" si="7"/>
        <v>0</v>
      </c>
      <c r="I73" s="23"/>
      <c r="J73" s="8"/>
      <c r="K73" s="25"/>
      <c r="L73" s="25"/>
    </row>
    <row r="74" spans="1:14" ht="19.899999999999999" customHeight="1">
      <c r="A74" s="18">
        <v>70</v>
      </c>
      <c r="B74" s="81" t="s">
        <v>73</v>
      </c>
      <c r="C74" s="34"/>
      <c r="D74" s="19">
        <v>63</v>
      </c>
      <c r="E74" s="20">
        <v>62</v>
      </c>
      <c r="F74" s="21">
        <f t="shared" si="6"/>
        <v>125</v>
      </c>
      <c r="G74" s="22">
        <v>59</v>
      </c>
      <c r="H74" s="21">
        <f t="shared" si="7"/>
        <v>184</v>
      </c>
      <c r="I74" s="23">
        <v>97</v>
      </c>
      <c r="J74" s="8">
        <v>41</v>
      </c>
      <c r="K74" s="25">
        <v>6</v>
      </c>
      <c r="L74" s="25">
        <v>1</v>
      </c>
      <c r="M74" s="1">
        <f>(I74+J74)/2</f>
        <v>69</v>
      </c>
      <c r="N74" s="93">
        <f>(H74-123)/3</f>
        <v>20.333333333333332</v>
      </c>
    </row>
    <row r="75" spans="1:14" ht="19.899999999999999" customHeight="1">
      <c r="A75" s="18">
        <v>71</v>
      </c>
      <c r="B75" s="118" t="s">
        <v>127</v>
      </c>
      <c r="C75" s="34"/>
      <c r="D75" s="19"/>
      <c r="E75" s="20"/>
      <c r="F75" s="21">
        <f t="shared" ref="F75:F76" si="8">SUM(D75:E75)</f>
        <v>0</v>
      </c>
      <c r="G75" s="22"/>
      <c r="H75" s="21">
        <f t="shared" ref="H75:H76" si="9">SUM(F75:G75)</f>
        <v>0</v>
      </c>
      <c r="I75" s="23"/>
      <c r="J75" s="8"/>
      <c r="K75" s="25"/>
      <c r="L75" s="25"/>
    </row>
    <row r="76" spans="1:14" ht="20.95">
      <c r="A76" s="18">
        <v>72</v>
      </c>
      <c r="B76" s="118" t="s">
        <v>128</v>
      </c>
      <c r="C76" s="47"/>
      <c r="D76" s="19"/>
      <c r="E76" s="20"/>
      <c r="F76" s="21">
        <f t="shared" si="8"/>
        <v>0</v>
      </c>
      <c r="G76" s="22"/>
      <c r="H76" s="21">
        <f t="shared" si="9"/>
        <v>0</v>
      </c>
      <c r="I76" s="23"/>
      <c r="J76" s="8"/>
      <c r="K76" s="88"/>
      <c r="L76" s="88"/>
    </row>
    <row r="77" spans="1:14" ht="18.8">
      <c r="J77" s="8"/>
      <c r="K77" s="140">
        <f>SUM(K5:K75)</f>
        <v>174</v>
      </c>
      <c r="L77" s="140">
        <f>SUM(L5:L75)</f>
        <v>29</v>
      </c>
      <c r="M77" s="1" t="s">
        <v>105</v>
      </c>
    </row>
    <row r="78" spans="1:14" ht="18.8">
      <c r="J78" s="8"/>
      <c r="K78" s="140"/>
      <c r="L78" s="140"/>
      <c r="M78" s="1" t="s">
        <v>90</v>
      </c>
    </row>
    <row r="79" spans="1:14" ht="18.8">
      <c r="J79" s="8"/>
    </row>
    <row r="80" spans="1:14" ht="18.8">
      <c r="J80" s="8"/>
    </row>
    <row r="81" spans="10:10" ht="18.8">
      <c r="J81" s="8"/>
    </row>
    <row r="82" spans="10:10" ht="18.8">
      <c r="J82" s="8"/>
    </row>
  </sheetData>
  <sheetProtection selectLockedCells="1" selectUnlockedCells="1"/>
  <sortState ref="B5:N74">
    <sortCondition ref="B5:B74"/>
  </sortState>
  <mergeCells count="5">
    <mergeCell ref="K77:K78"/>
    <mergeCell ref="L77:L78"/>
    <mergeCell ref="D1:F1"/>
    <mergeCell ref="B3:D3"/>
    <mergeCell ref="F3:H3"/>
  </mergeCells>
  <phoneticPr fontId="0" type="noConversion"/>
  <conditionalFormatting sqref="K5:L76">
    <cfRule type="cellIs" dxfId="55" priority="13" stopIfTrue="1" operator="equal">
      <formula>1</formula>
    </cfRule>
    <cfRule type="cellIs" dxfId="54" priority="14" stopIfTrue="1" operator="notEqual">
      <formula>1</formula>
    </cfRule>
  </conditionalFormatting>
  <conditionalFormatting sqref="K5:K76">
    <cfRule type="cellIs" dxfId="53" priority="9" stopIfTrue="1" operator="equal">
      <formula>5</formula>
    </cfRule>
    <cfRule type="cellIs" dxfId="52" priority="10" stopIfTrue="1" operator="notEqual">
      <formula>5</formula>
    </cfRule>
  </conditionalFormatting>
  <conditionalFormatting sqref="K5:K76">
    <cfRule type="cellIs" dxfId="51" priority="6" stopIfTrue="1" operator="equal">
      <formula>6</formula>
    </cfRule>
  </conditionalFormatting>
  <pageMargins left="0.7" right="0.7" top="0.51180555555555551" bottom="0.51180555555555551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2"/>
  <sheetViews>
    <sheetView topLeftCell="A57" zoomScale="75" zoomScaleNormal="75" workbookViewId="0">
      <selection activeCell="B75" sqref="B75:B76"/>
    </sheetView>
  </sheetViews>
  <sheetFormatPr baseColWidth="10" defaultColWidth="9.58203125" defaultRowHeight="16.7"/>
  <cols>
    <col min="1" max="1" width="4.75" customWidth="1"/>
    <col min="2" max="2" width="30.25" customWidth="1"/>
    <col min="3" max="3" width="6.75" customWidth="1"/>
    <col min="4" max="5" width="10.75" customWidth="1"/>
    <col min="6" max="6" width="12.4140625" customWidth="1"/>
    <col min="7" max="9" width="10.75" customWidth="1"/>
    <col min="10" max="10" width="12.9140625" customWidth="1"/>
    <col min="11" max="11" width="12.75" customWidth="1"/>
    <col min="12" max="12" width="11.58203125" customWidth="1"/>
  </cols>
  <sheetData>
    <row r="1" spans="1:16" ht="18.8" customHeight="1" thickBot="1">
      <c r="A1" s="4"/>
      <c r="B1" s="4"/>
      <c r="C1" s="4"/>
      <c r="D1" s="138" t="s">
        <v>83</v>
      </c>
      <c r="E1" s="138"/>
      <c r="F1" s="138"/>
      <c r="G1" s="5"/>
      <c r="H1" s="5"/>
      <c r="I1" s="5"/>
      <c r="J1" s="6"/>
      <c r="K1" s="3"/>
      <c r="L1" s="3"/>
    </row>
    <row r="2" spans="1:16" ht="18.8" customHeight="1">
      <c r="A2" s="4"/>
      <c r="B2" s="7"/>
      <c r="C2" s="4"/>
      <c r="D2" s="4"/>
      <c r="E2" s="4"/>
      <c r="F2" s="4"/>
      <c r="G2" s="4"/>
      <c r="H2" s="4"/>
      <c r="I2" s="4"/>
      <c r="J2" s="8"/>
      <c r="K2" s="44" t="s">
        <v>15</v>
      </c>
      <c r="L2" s="41" t="s">
        <v>13</v>
      </c>
    </row>
    <row r="3" spans="1:16" ht="18.8" customHeight="1">
      <c r="A3" s="4"/>
      <c r="B3" s="139" t="s">
        <v>85</v>
      </c>
      <c r="C3" s="139"/>
      <c r="D3" s="139"/>
      <c r="E3" s="4"/>
      <c r="F3" s="139" t="s">
        <v>108</v>
      </c>
      <c r="G3" s="139"/>
      <c r="H3" s="139"/>
      <c r="I3" s="4"/>
      <c r="J3" s="8"/>
      <c r="K3" s="45" t="s">
        <v>16</v>
      </c>
      <c r="L3" s="42" t="s">
        <v>14</v>
      </c>
      <c r="N3" s="104" t="s">
        <v>117</v>
      </c>
    </row>
    <row r="4" spans="1:16" ht="18.8" customHeight="1" thickBot="1">
      <c r="A4" s="4"/>
      <c r="B4" s="48" t="s">
        <v>11</v>
      </c>
      <c r="C4" s="50" t="s">
        <v>17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102" t="s">
        <v>118</v>
      </c>
      <c r="K4" s="46">
        <v>6</v>
      </c>
      <c r="L4" s="43">
        <v>1</v>
      </c>
    </row>
    <row r="5" spans="1:16" ht="19.899999999999999" customHeight="1">
      <c r="A5" s="18">
        <v>1</v>
      </c>
      <c r="B5" s="95" t="s">
        <v>32</v>
      </c>
      <c r="C5" s="47"/>
      <c r="D5" s="19">
        <v>62</v>
      </c>
      <c r="E5" s="20">
        <v>60</v>
      </c>
      <c r="F5" s="21">
        <f t="shared" ref="F5:F36" si="0">SUM(D5:E5)</f>
        <v>122</v>
      </c>
      <c r="G5" s="22">
        <v>66</v>
      </c>
      <c r="H5" s="21">
        <f t="shared" ref="H5:H36" si="1">SUM(F5:G5)</f>
        <v>188</v>
      </c>
      <c r="I5" s="23">
        <v>97</v>
      </c>
      <c r="J5" s="11">
        <v>47</v>
      </c>
      <c r="K5" s="71">
        <v>6</v>
      </c>
      <c r="L5" s="71">
        <v>1</v>
      </c>
      <c r="N5" s="93">
        <f>(H5-117)/3</f>
        <v>23.666666666666668</v>
      </c>
      <c r="P5">
        <f t="shared" ref="P5:P32" si="2">(I5+J5)/2</f>
        <v>72</v>
      </c>
    </row>
    <row r="6" spans="1:16" ht="19.899999999999999" customHeight="1">
      <c r="A6" s="18">
        <v>2</v>
      </c>
      <c r="B6" s="89" t="s">
        <v>126</v>
      </c>
      <c r="C6" s="47"/>
      <c r="D6" s="19"/>
      <c r="E6" s="20"/>
      <c r="F6" s="21">
        <f t="shared" si="0"/>
        <v>0</v>
      </c>
      <c r="G6" s="22"/>
      <c r="H6" s="21">
        <f t="shared" si="1"/>
        <v>0</v>
      </c>
      <c r="I6" s="23"/>
      <c r="J6" s="8"/>
      <c r="K6" s="71"/>
      <c r="L6" s="71"/>
      <c r="P6">
        <f t="shared" si="2"/>
        <v>0</v>
      </c>
    </row>
    <row r="7" spans="1:16" ht="19.899999999999999" customHeight="1">
      <c r="A7" s="18">
        <v>3</v>
      </c>
      <c r="B7" s="94" t="s">
        <v>65</v>
      </c>
      <c r="C7" s="49"/>
      <c r="D7" s="19"/>
      <c r="E7" s="20"/>
      <c r="F7" s="21">
        <f t="shared" si="0"/>
        <v>0</v>
      </c>
      <c r="G7" s="22"/>
      <c r="H7" s="21">
        <f t="shared" si="1"/>
        <v>0</v>
      </c>
      <c r="I7" s="23"/>
      <c r="J7" s="8"/>
      <c r="K7" s="71"/>
      <c r="L7" s="71"/>
      <c r="P7">
        <f t="shared" si="2"/>
        <v>0</v>
      </c>
    </row>
    <row r="8" spans="1:16" ht="19.899999999999999" customHeight="1">
      <c r="A8" s="18">
        <v>4</v>
      </c>
      <c r="B8" s="96" t="s">
        <v>78</v>
      </c>
      <c r="C8" s="47"/>
      <c r="D8" s="19"/>
      <c r="E8" s="20"/>
      <c r="F8" s="21">
        <f t="shared" si="0"/>
        <v>0</v>
      </c>
      <c r="G8" s="22"/>
      <c r="H8" s="21">
        <f t="shared" si="1"/>
        <v>0</v>
      </c>
      <c r="I8" s="23"/>
      <c r="J8" s="8"/>
      <c r="K8" s="71"/>
      <c r="L8" s="71"/>
      <c r="P8">
        <f t="shared" si="2"/>
        <v>0</v>
      </c>
    </row>
    <row r="9" spans="1:16" ht="19.899999999999999" customHeight="1">
      <c r="A9" s="18">
        <v>5</v>
      </c>
      <c r="B9" s="73" t="s">
        <v>95</v>
      </c>
      <c r="C9" s="47"/>
      <c r="D9" s="19"/>
      <c r="E9" s="20"/>
      <c r="F9" s="21">
        <f t="shared" si="0"/>
        <v>0</v>
      </c>
      <c r="G9" s="22"/>
      <c r="H9" s="21">
        <f t="shared" si="1"/>
        <v>0</v>
      </c>
      <c r="I9" s="23"/>
      <c r="J9" s="8"/>
      <c r="K9" s="71"/>
      <c r="L9" s="71"/>
      <c r="P9">
        <f t="shared" si="2"/>
        <v>0</v>
      </c>
    </row>
    <row r="10" spans="1:16" ht="19.899999999999999" customHeight="1">
      <c r="A10" s="18">
        <v>6</v>
      </c>
      <c r="B10" s="75" t="s">
        <v>77</v>
      </c>
      <c r="C10" s="47"/>
      <c r="D10" s="19"/>
      <c r="E10" s="20"/>
      <c r="F10" s="21">
        <f t="shared" si="0"/>
        <v>0</v>
      </c>
      <c r="G10" s="22"/>
      <c r="H10" s="21">
        <f t="shared" si="1"/>
        <v>0</v>
      </c>
      <c r="I10" s="23"/>
      <c r="J10" s="8"/>
      <c r="K10" s="71"/>
      <c r="L10" s="71"/>
      <c r="P10">
        <f t="shared" si="2"/>
        <v>0</v>
      </c>
    </row>
    <row r="11" spans="1:16" ht="19.899999999999999" customHeight="1">
      <c r="A11" s="18">
        <v>7</v>
      </c>
      <c r="B11" s="72" t="s">
        <v>70</v>
      </c>
      <c r="C11" s="34"/>
      <c r="D11" s="19"/>
      <c r="E11" s="20"/>
      <c r="F11" s="21">
        <f t="shared" si="0"/>
        <v>0</v>
      </c>
      <c r="G11" s="22"/>
      <c r="H11" s="21">
        <f t="shared" si="1"/>
        <v>0</v>
      </c>
      <c r="I11" s="24"/>
      <c r="J11" s="8"/>
      <c r="K11" s="71"/>
      <c r="L11" s="71"/>
      <c r="P11">
        <f t="shared" si="2"/>
        <v>0</v>
      </c>
    </row>
    <row r="12" spans="1:16" ht="19.899999999999999" customHeight="1">
      <c r="A12" s="18">
        <v>8</v>
      </c>
      <c r="B12" s="74" t="s">
        <v>30</v>
      </c>
      <c r="C12" s="34"/>
      <c r="D12" s="19">
        <v>45</v>
      </c>
      <c r="E12" s="20">
        <v>46</v>
      </c>
      <c r="F12" s="21">
        <f t="shared" si="0"/>
        <v>91</v>
      </c>
      <c r="G12" s="22">
        <v>47</v>
      </c>
      <c r="H12" s="21">
        <f t="shared" si="1"/>
        <v>138</v>
      </c>
      <c r="I12" s="23">
        <v>100</v>
      </c>
      <c r="J12" s="11">
        <v>94</v>
      </c>
      <c r="K12" s="71">
        <v>6</v>
      </c>
      <c r="L12" s="71">
        <v>1</v>
      </c>
      <c r="N12" s="93">
        <f>(H12-117)/3</f>
        <v>7</v>
      </c>
      <c r="P12">
        <f t="shared" si="2"/>
        <v>97</v>
      </c>
    </row>
    <row r="13" spans="1:16" ht="19.899999999999999" customHeight="1">
      <c r="A13" s="18">
        <v>9</v>
      </c>
      <c r="B13" s="72" t="s">
        <v>68</v>
      </c>
      <c r="C13" s="47"/>
      <c r="D13" s="19"/>
      <c r="E13" s="20"/>
      <c r="F13" s="21">
        <f t="shared" si="0"/>
        <v>0</v>
      </c>
      <c r="G13" s="22"/>
      <c r="H13" s="21">
        <f t="shared" si="1"/>
        <v>0</v>
      </c>
      <c r="I13" s="23"/>
      <c r="J13" s="8"/>
      <c r="K13" s="71"/>
      <c r="L13" s="71"/>
      <c r="P13">
        <f t="shared" si="2"/>
        <v>0</v>
      </c>
    </row>
    <row r="14" spans="1:16" ht="19.899999999999999" customHeight="1">
      <c r="A14" s="18">
        <v>10</v>
      </c>
      <c r="B14" s="72" t="s">
        <v>69</v>
      </c>
      <c r="C14" s="34"/>
      <c r="D14" s="19"/>
      <c r="E14" s="20"/>
      <c r="F14" s="21">
        <f t="shared" si="0"/>
        <v>0</v>
      </c>
      <c r="G14" s="22"/>
      <c r="H14" s="21">
        <f t="shared" si="1"/>
        <v>0</v>
      </c>
      <c r="I14" s="23"/>
      <c r="J14" s="8"/>
      <c r="K14" s="71"/>
      <c r="L14" s="71"/>
      <c r="P14">
        <f t="shared" si="2"/>
        <v>0</v>
      </c>
    </row>
    <row r="15" spans="1:16" ht="19.899999999999999" customHeight="1">
      <c r="A15" s="18">
        <v>11</v>
      </c>
      <c r="B15" s="72" t="s">
        <v>71</v>
      </c>
      <c r="C15" s="47"/>
      <c r="D15" s="19"/>
      <c r="E15" s="20"/>
      <c r="F15" s="21">
        <f t="shared" si="0"/>
        <v>0</v>
      </c>
      <c r="G15" s="22"/>
      <c r="H15" s="21">
        <f t="shared" si="1"/>
        <v>0</v>
      </c>
      <c r="I15" s="23"/>
      <c r="J15" s="8"/>
      <c r="K15" s="71"/>
      <c r="L15" s="71"/>
      <c r="P15">
        <f t="shared" si="2"/>
        <v>0</v>
      </c>
    </row>
    <row r="16" spans="1:16" ht="19.899999999999999" customHeight="1">
      <c r="A16" s="18">
        <v>12</v>
      </c>
      <c r="B16" s="75" t="s">
        <v>29</v>
      </c>
      <c r="C16" s="47"/>
      <c r="D16" s="19"/>
      <c r="E16" s="20"/>
      <c r="F16" s="21">
        <f t="shared" si="0"/>
        <v>0</v>
      </c>
      <c r="G16" s="22"/>
      <c r="H16" s="21">
        <f t="shared" si="1"/>
        <v>0</v>
      </c>
      <c r="I16" s="23"/>
      <c r="J16" s="8"/>
      <c r="K16" s="71"/>
      <c r="L16" s="71"/>
      <c r="P16">
        <f t="shared" si="2"/>
        <v>0</v>
      </c>
    </row>
    <row r="17" spans="1:16" ht="19.899999999999999" customHeight="1">
      <c r="A17" s="18">
        <v>13</v>
      </c>
      <c r="B17" s="72" t="s">
        <v>46</v>
      </c>
      <c r="C17" s="34"/>
      <c r="D17" s="19"/>
      <c r="E17" s="20"/>
      <c r="F17" s="21">
        <f t="shared" si="0"/>
        <v>0</v>
      </c>
      <c r="G17" s="22"/>
      <c r="H17" s="21">
        <f t="shared" si="1"/>
        <v>0</v>
      </c>
      <c r="I17" s="23"/>
      <c r="J17" s="8"/>
      <c r="K17" s="71"/>
      <c r="L17" s="71"/>
      <c r="P17">
        <f t="shared" si="2"/>
        <v>0</v>
      </c>
    </row>
    <row r="18" spans="1:16" ht="19.899999999999999" customHeight="1">
      <c r="A18" s="18">
        <v>14</v>
      </c>
      <c r="B18" s="75" t="s">
        <v>22</v>
      </c>
      <c r="C18" s="34"/>
      <c r="D18" s="19">
        <v>42</v>
      </c>
      <c r="E18" s="20">
        <v>49</v>
      </c>
      <c r="F18" s="21">
        <f t="shared" si="0"/>
        <v>91</v>
      </c>
      <c r="G18" s="22">
        <v>41</v>
      </c>
      <c r="H18" s="21">
        <f t="shared" si="1"/>
        <v>132</v>
      </c>
      <c r="I18" s="23">
        <v>100</v>
      </c>
      <c r="J18" s="11">
        <v>100</v>
      </c>
      <c r="K18" s="71">
        <v>6</v>
      </c>
      <c r="L18" s="71">
        <v>1</v>
      </c>
      <c r="N18" s="93">
        <f>(H18-117)/3</f>
        <v>5</v>
      </c>
      <c r="P18">
        <f t="shared" si="2"/>
        <v>100</v>
      </c>
    </row>
    <row r="19" spans="1:16" ht="19.899999999999999" customHeight="1">
      <c r="A19" s="18">
        <v>15</v>
      </c>
      <c r="B19" s="79" t="s">
        <v>21</v>
      </c>
      <c r="C19" s="47"/>
      <c r="D19" s="19"/>
      <c r="E19" s="20"/>
      <c r="F19" s="21">
        <f t="shared" si="0"/>
        <v>0</v>
      </c>
      <c r="G19" s="22"/>
      <c r="H19" s="21">
        <f t="shared" si="1"/>
        <v>0</v>
      </c>
      <c r="I19" s="23"/>
      <c r="J19" s="8"/>
      <c r="K19" s="71"/>
      <c r="L19" s="71"/>
      <c r="P19">
        <f t="shared" si="2"/>
        <v>0</v>
      </c>
    </row>
    <row r="20" spans="1:16" ht="19.899999999999999" customHeight="1">
      <c r="A20" s="18">
        <v>16</v>
      </c>
      <c r="B20" s="78" t="s">
        <v>56</v>
      </c>
      <c r="C20" s="34"/>
      <c r="D20" s="19">
        <v>52</v>
      </c>
      <c r="E20" s="20">
        <v>48</v>
      </c>
      <c r="F20" s="21">
        <f t="shared" si="0"/>
        <v>100</v>
      </c>
      <c r="G20" s="22">
        <v>47</v>
      </c>
      <c r="H20" s="21">
        <f t="shared" si="1"/>
        <v>147</v>
      </c>
      <c r="I20" s="23">
        <v>94</v>
      </c>
      <c r="J20" s="11">
        <v>81</v>
      </c>
      <c r="K20" s="71">
        <v>6</v>
      </c>
      <c r="L20" s="71">
        <v>1</v>
      </c>
      <c r="N20" s="93">
        <f>(H20-117)/3</f>
        <v>10</v>
      </c>
      <c r="P20">
        <f t="shared" si="2"/>
        <v>87.5</v>
      </c>
    </row>
    <row r="21" spans="1:16" ht="19.899999999999999" customHeight="1">
      <c r="A21" s="18">
        <v>17</v>
      </c>
      <c r="B21" s="79" t="s">
        <v>57</v>
      </c>
      <c r="C21" s="47"/>
      <c r="D21" s="19">
        <v>53</v>
      </c>
      <c r="E21" s="20">
        <v>52</v>
      </c>
      <c r="F21" s="21">
        <f t="shared" si="0"/>
        <v>105</v>
      </c>
      <c r="G21" s="22">
        <v>50</v>
      </c>
      <c r="H21" s="21">
        <f t="shared" si="1"/>
        <v>155</v>
      </c>
      <c r="I21" s="23">
        <v>100</v>
      </c>
      <c r="J21" s="11">
        <v>73</v>
      </c>
      <c r="K21" s="71">
        <v>6</v>
      </c>
      <c r="L21" s="71">
        <v>1</v>
      </c>
      <c r="N21" s="93">
        <f>(H21-117)/3</f>
        <v>12.666666666666666</v>
      </c>
      <c r="P21">
        <f t="shared" si="2"/>
        <v>86.5</v>
      </c>
    </row>
    <row r="22" spans="1:16" ht="19.899999999999999" customHeight="1">
      <c r="A22" s="18">
        <v>18</v>
      </c>
      <c r="B22" s="72" t="s">
        <v>97</v>
      </c>
      <c r="C22" s="47"/>
      <c r="D22" s="19">
        <v>57</v>
      </c>
      <c r="E22" s="20">
        <v>52</v>
      </c>
      <c r="F22" s="21">
        <f t="shared" si="0"/>
        <v>109</v>
      </c>
      <c r="G22" s="22">
        <v>48</v>
      </c>
      <c r="H22" s="21">
        <f t="shared" si="1"/>
        <v>157</v>
      </c>
      <c r="I22" s="23">
        <v>100</v>
      </c>
      <c r="J22" s="11">
        <v>67</v>
      </c>
      <c r="K22" s="71">
        <v>6</v>
      </c>
      <c r="L22" s="71">
        <v>1</v>
      </c>
      <c r="N22" s="93">
        <f>(H22-117)/3</f>
        <v>13.333333333333334</v>
      </c>
      <c r="P22">
        <f t="shared" si="2"/>
        <v>83.5</v>
      </c>
    </row>
    <row r="23" spans="1:16" ht="19.899999999999999" customHeight="1">
      <c r="A23" s="18">
        <v>19</v>
      </c>
      <c r="B23" s="73" t="s">
        <v>98</v>
      </c>
      <c r="C23" s="34"/>
      <c r="D23" s="19"/>
      <c r="E23" s="20"/>
      <c r="F23" s="21">
        <f t="shared" si="0"/>
        <v>0</v>
      </c>
      <c r="G23" s="22"/>
      <c r="H23" s="21">
        <f t="shared" si="1"/>
        <v>0</v>
      </c>
      <c r="I23" s="23"/>
      <c r="J23" s="8"/>
      <c r="K23" s="71"/>
      <c r="L23" s="71"/>
      <c r="P23">
        <f t="shared" si="2"/>
        <v>0</v>
      </c>
    </row>
    <row r="24" spans="1:16" ht="19.899999999999999" customHeight="1">
      <c r="A24" s="18">
        <v>20</v>
      </c>
      <c r="B24" s="72" t="s">
        <v>31</v>
      </c>
      <c r="C24" s="47"/>
      <c r="D24" s="19"/>
      <c r="E24" s="20"/>
      <c r="F24" s="21">
        <f t="shared" si="0"/>
        <v>0</v>
      </c>
      <c r="G24" s="22"/>
      <c r="H24" s="21">
        <f t="shared" si="1"/>
        <v>0</v>
      </c>
      <c r="I24" s="23"/>
      <c r="J24" s="8"/>
      <c r="K24" s="71"/>
      <c r="L24" s="71"/>
      <c r="P24">
        <f t="shared" si="2"/>
        <v>0</v>
      </c>
    </row>
    <row r="25" spans="1:16" ht="19.899999999999999" customHeight="1">
      <c r="A25" s="18">
        <v>21</v>
      </c>
      <c r="B25" s="75" t="s">
        <v>24</v>
      </c>
      <c r="C25" s="47"/>
      <c r="D25" s="19"/>
      <c r="E25" s="20"/>
      <c r="F25" s="21">
        <f t="shared" si="0"/>
        <v>0</v>
      </c>
      <c r="G25" s="22"/>
      <c r="H25" s="21">
        <f t="shared" si="1"/>
        <v>0</v>
      </c>
      <c r="I25" s="23"/>
      <c r="J25" s="8"/>
      <c r="K25" s="71"/>
      <c r="L25" s="71"/>
      <c r="P25">
        <f t="shared" si="2"/>
        <v>0</v>
      </c>
    </row>
    <row r="26" spans="1:16" ht="19.899999999999999" customHeight="1">
      <c r="A26" s="18">
        <v>22</v>
      </c>
      <c r="B26" s="78" t="s">
        <v>37</v>
      </c>
      <c r="C26" s="47"/>
      <c r="D26" s="19">
        <v>48</v>
      </c>
      <c r="E26" s="20">
        <v>43</v>
      </c>
      <c r="F26" s="21">
        <f t="shared" si="0"/>
        <v>91</v>
      </c>
      <c r="G26" s="22">
        <v>48</v>
      </c>
      <c r="H26" s="21">
        <f t="shared" si="1"/>
        <v>139</v>
      </c>
      <c r="I26" s="23">
        <v>100</v>
      </c>
      <c r="J26" s="11">
        <v>91</v>
      </c>
      <c r="K26" s="71">
        <v>6</v>
      </c>
      <c r="L26" s="71">
        <v>1</v>
      </c>
      <c r="N26" s="93">
        <f>(H26-117)/3</f>
        <v>7.333333333333333</v>
      </c>
      <c r="P26">
        <f t="shared" si="2"/>
        <v>95.5</v>
      </c>
    </row>
    <row r="27" spans="1:16" ht="19.899999999999999" customHeight="1">
      <c r="A27" s="18">
        <v>23</v>
      </c>
      <c r="B27" s="73" t="s">
        <v>111</v>
      </c>
      <c r="C27" s="34">
        <v>1993</v>
      </c>
      <c r="D27" s="19"/>
      <c r="E27" s="20"/>
      <c r="F27" s="21">
        <f t="shared" si="0"/>
        <v>0</v>
      </c>
      <c r="G27" s="22"/>
      <c r="H27" s="21">
        <f t="shared" si="1"/>
        <v>0</v>
      </c>
      <c r="I27" s="23"/>
      <c r="J27" s="8"/>
      <c r="K27" s="25"/>
      <c r="L27" s="25"/>
      <c r="P27">
        <f t="shared" si="2"/>
        <v>0</v>
      </c>
    </row>
    <row r="28" spans="1:16" ht="19.899999999999999" customHeight="1">
      <c r="A28" s="18">
        <v>24</v>
      </c>
      <c r="B28" s="73" t="s">
        <v>100</v>
      </c>
      <c r="C28" s="47"/>
      <c r="D28" s="19"/>
      <c r="E28" s="20"/>
      <c r="F28" s="21">
        <f t="shared" si="0"/>
        <v>0</v>
      </c>
      <c r="G28" s="22"/>
      <c r="H28" s="21">
        <f t="shared" si="1"/>
        <v>0</v>
      </c>
      <c r="I28" s="23"/>
      <c r="J28" s="8"/>
      <c r="K28" s="25"/>
      <c r="L28" s="25"/>
      <c r="P28">
        <f t="shared" si="2"/>
        <v>0</v>
      </c>
    </row>
    <row r="29" spans="1:16" ht="19.899999999999999" customHeight="1">
      <c r="A29" s="18">
        <v>25</v>
      </c>
      <c r="B29" s="78" t="s">
        <v>41</v>
      </c>
      <c r="C29" s="47"/>
      <c r="D29" s="19">
        <v>51</v>
      </c>
      <c r="E29" s="20">
        <v>53</v>
      </c>
      <c r="F29" s="21">
        <f t="shared" si="0"/>
        <v>104</v>
      </c>
      <c r="G29" s="22">
        <v>52</v>
      </c>
      <c r="H29" s="21">
        <f t="shared" si="1"/>
        <v>156</v>
      </c>
      <c r="I29" s="23">
        <v>90</v>
      </c>
      <c r="J29" s="11">
        <v>71</v>
      </c>
      <c r="K29" s="25">
        <v>6</v>
      </c>
      <c r="L29" s="25">
        <v>1</v>
      </c>
      <c r="N29" s="93">
        <f>(H29-117)/3</f>
        <v>13</v>
      </c>
      <c r="P29">
        <f t="shared" si="2"/>
        <v>80.5</v>
      </c>
    </row>
    <row r="30" spans="1:16" ht="19.899999999999999" customHeight="1">
      <c r="A30" s="18">
        <v>26</v>
      </c>
      <c r="B30" s="72" t="s">
        <v>67</v>
      </c>
      <c r="C30" s="47"/>
      <c r="D30" s="19"/>
      <c r="E30" s="20"/>
      <c r="F30" s="21">
        <f t="shared" si="0"/>
        <v>0</v>
      </c>
      <c r="G30" s="22"/>
      <c r="H30" s="21">
        <f t="shared" si="1"/>
        <v>0</v>
      </c>
      <c r="I30" s="23"/>
      <c r="J30" s="8"/>
      <c r="K30" s="25"/>
      <c r="L30" s="25"/>
      <c r="P30">
        <f t="shared" si="2"/>
        <v>0</v>
      </c>
    </row>
    <row r="31" spans="1:16" ht="19.899999999999999" customHeight="1">
      <c r="A31" s="18">
        <v>27</v>
      </c>
      <c r="B31" s="72" t="s">
        <v>58</v>
      </c>
      <c r="C31" s="47"/>
      <c r="D31" s="19"/>
      <c r="E31" s="20"/>
      <c r="F31" s="21">
        <f t="shared" si="0"/>
        <v>0</v>
      </c>
      <c r="G31" s="22"/>
      <c r="H31" s="21">
        <f t="shared" si="1"/>
        <v>0</v>
      </c>
      <c r="I31" s="23"/>
      <c r="J31" s="8"/>
      <c r="K31" s="25"/>
      <c r="L31" s="25"/>
      <c r="P31">
        <f t="shared" si="2"/>
        <v>0</v>
      </c>
    </row>
    <row r="32" spans="1:16" ht="19.899999999999999" customHeight="1">
      <c r="A32" s="18">
        <v>28</v>
      </c>
      <c r="B32" s="75" t="s">
        <v>43</v>
      </c>
      <c r="C32" s="47"/>
      <c r="D32" s="19">
        <v>42</v>
      </c>
      <c r="E32" s="20">
        <v>52</v>
      </c>
      <c r="F32" s="21">
        <f t="shared" si="0"/>
        <v>94</v>
      </c>
      <c r="G32" s="22">
        <v>46</v>
      </c>
      <c r="H32" s="21">
        <f t="shared" si="1"/>
        <v>140</v>
      </c>
      <c r="I32" s="23">
        <v>94</v>
      </c>
      <c r="J32" s="11">
        <v>89</v>
      </c>
      <c r="K32" s="25">
        <v>6</v>
      </c>
      <c r="L32" s="25">
        <v>1</v>
      </c>
      <c r="N32" s="93">
        <f>(H32-117)/3</f>
        <v>7.666666666666667</v>
      </c>
      <c r="P32">
        <f t="shared" si="2"/>
        <v>91.5</v>
      </c>
    </row>
    <row r="33" spans="1:14" ht="19.899999999999999" customHeight="1">
      <c r="A33" s="18">
        <v>29</v>
      </c>
      <c r="B33" s="75" t="s">
        <v>59</v>
      </c>
      <c r="C33" s="34"/>
      <c r="D33" s="19"/>
      <c r="E33" s="20"/>
      <c r="F33" s="21">
        <f t="shared" si="0"/>
        <v>0</v>
      </c>
      <c r="G33" s="22"/>
      <c r="H33" s="21">
        <f t="shared" si="1"/>
        <v>0</v>
      </c>
      <c r="I33" s="23"/>
      <c r="J33" s="8"/>
      <c r="K33" s="25"/>
      <c r="L33" s="25"/>
    </row>
    <row r="34" spans="1:14" ht="19.899999999999999" customHeight="1">
      <c r="A34" s="18">
        <v>30</v>
      </c>
      <c r="B34" s="78" t="s">
        <v>36</v>
      </c>
      <c r="C34" s="34"/>
      <c r="D34" s="19"/>
      <c r="E34" s="20"/>
      <c r="F34" s="21">
        <f t="shared" si="0"/>
        <v>0</v>
      </c>
      <c r="G34" s="22"/>
      <c r="H34" s="21">
        <f t="shared" si="1"/>
        <v>0</v>
      </c>
      <c r="I34" s="23"/>
      <c r="J34" s="8"/>
      <c r="K34" s="25"/>
      <c r="L34" s="25"/>
    </row>
    <row r="35" spans="1:14" ht="19.899999999999999" customHeight="1">
      <c r="A35" s="18">
        <v>31</v>
      </c>
      <c r="B35" s="75" t="s">
        <v>23</v>
      </c>
      <c r="C35" s="34"/>
      <c r="D35" s="19">
        <v>47</v>
      </c>
      <c r="E35" s="20">
        <v>52</v>
      </c>
      <c r="F35" s="21">
        <f t="shared" si="0"/>
        <v>99</v>
      </c>
      <c r="G35" s="22">
        <v>53</v>
      </c>
      <c r="H35" s="21">
        <f t="shared" si="1"/>
        <v>152</v>
      </c>
      <c r="I35" s="23">
        <v>91</v>
      </c>
      <c r="J35" s="11">
        <v>75</v>
      </c>
      <c r="K35" s="25">
        <v>6</v>
      </c>
      <c r="L35" s="25">
        <v>1</v>
      </c>
      <c r="N35" s="93">
        <f>(H35-117)/3</f>
        <v>11.666666666666666</v>
      </c>
    </row>
    <row r="36" spans="1:14" ht="19.899999999999999" customHeight="1">
      <c r="A36" s="18">
        <v>32</v>
      </c>
      <c r="B36" s="72" t="s">
        <v>34</v>
      </c>
      <c r="C36" s="34"/>
      <c r="D36" s="19"/>
      <c r="E36" s="20"/>
      <c r="F36" s="21">
        <f t="shared" si="0"/>
        <v>0</v>
      </c>
      <c r="G36" s="22"/>
      <c r="H36" s="21">
        <f t="shared" si="1"/>
        <v>0</v>
      </c>
      <c r="I36" s="23"/>
      <c r="J36" s="8"/>
      <c r="K36" s="25"/>
      <c r="L36" s="25"/>
    </row>
    <row r="37" spans="1:14" ht="19.899999999999999" customHeight="1">
      <c r="A37" s="18">
        <v>33</v>
      </c>
      <c r="B37" s="72" t="s">
        <v>33</v>
      </c>
      <c r="C37" s="34"/>
      <c r="D37" s="19"/>
      <c r="E37" s="20"/>
      <c r="F37" s="21">
        <f t="shared" ref="F37:F68" si="3">SUM(D37:E37)</f>
        <v>0</v>
      </c>
      <c r="G37" s="22"/>
      <c r="H37" s="21">
        <f t="shared" ref="H37:H68" si="4">SUM(F37:G37)</f>
        <v>0</v>
      </c>
      <c r="I37" s="23"/>
      <c r="J37" s="8"/>
      <c r="K37" s="25"/>
      <c r="L37" s="25"/>
    </row>
    <row r="38" spans="1:14" ht="19.899999999999999" customHeight="1">
      <c r="A38" s="18">
        <v>34</v>
      </c>
      <c r="B38" s="76" t="s">
        <v>45</v>
      </c>
      <c r="C38" s="34"/>
      <c r="D38" s="19">
        <v>56</v>
      </c>
      <c r="E38" s="20">
        <v>53</v>
      </c>
      <c r="F38" s="21">
        <f t="shared" si="3"/>
        <v>109</v>
      </c>
      <c r="G38" s="22">
        <v>55</v>
      </c>
      <c r="H38" s="21">
        <f t="shared" si="4"/>
        <v>164</v>
      </c>
      <c r="I38" s="23">
        <v>97</v>
      </c>
      <c r="J38" s="11">
        <v>63</v>
      </c>
      <c r="K38" s="25">
        <v>6</v>
      </c>
      <c r="L38" s="25">
        <v>1</v>
      </c>
      <c r="N38" s="93">
        <f>(H38-117)/3</f>
        <v>15.666666666666666</v>
      </c>
    </row>
    <row r="39" spans="1:14" ht="19.899999999999999" customHeight="1">
      <c r="A39" s="18">
        <v>35</v>
      </c>
      <c r="B39" s="90" t="s">
        <v>63</v>
      </c>
      <c r="C39" s="34"/>
      <c r="D39" s="19">
        <v>46</v>
      </c>
      <c r="E39" s="20">
        <v>48</v>
      </c>
      <c r="F39" s="21">
        <f t="shared" si="3"/>
        <v>94</v>
      </c>
      <c r="G39" s="22">
        <v>49</v>
      </c>
      <c r="H39" s="21">
        <f t="shared" si="4"/>
        <v>143</v>
      </c>
      <c r="I39" s="23">
        <v>100</v>
      </c>
      <c r="J39" s="11">
        <v>85</v>
      </c>
      <c r="K39" s="25">
        <v>6</v>
      </c>
      <c r="L39" s="25">
        <v>1</v>
      </c>
      <c r="N39" s="93">
        <f>(H39-117)/3</f>
        <v>8.6666666666666661</v>
      </c>
    </row>
    <row r="40" spans="1:14" ht="19.899999999999999" customHeight="1">
      <c r="A40" s="18">
        <v>36</v>
      </c>
      <c r="B40" s="72" t="s">
        <v>79</v>
      </c>
      <c r="C40" s="34"/>
      <c r="D40" s="19"/>
      <c r="E40" s="20"/>
      <c r="F40" s="21">
        <f t="shared" si="3"/>
        <v>0</v>
      </c>
      <c r="G40" s="22"/>
      <c r="H40" s="21">
        <f t="shared" si="4"/>
        <v>0</v>
      </c>
      <c r="I40" s="23"/>
      <c r="J40" s="8"/>
      <c r="K40" s="25"/>
      <c r="L40" s="25"/>
    </row>
    <row r="41" spans="1:14" ht="19.899999999999999" customHeight="1">
      <c r="A41" s="18">
        <v>37</v>
      </c>
      <c r="B41" s="73" t="s">
        <v>113</v>
      </c>
      <c r="C41" s="34"/>
      <c r="D41" s="19"/>
      <c r="E41" s="20"/>
      <c r="F41" s="21">
        <f t="shared" si="3"/>
        <v>0</v>
      </c>
      <c r="G41" s="22"/>
      <c r="H41" s="21">
        <f t="shared" si="4"/>
        <v>0</v>
      </c>
      <c r="I41" s="23"/>
      <c r="J41" s="8"/>
      <c r="K41" s="25"/>
      <c r="L41" s="25"/>
    </row>
    <row r="42" spans="1:14" ht="19.899999999999999" customHeight="1">
      <c r="A42" s="18">
        <v>38</v>
      </c>
      <c r="B42" s="72" t="s">
        <v>39</v>
      </c>
      <c r="C42" s="34"/>
      <c r="D42" s="19"/>
      <c r="E42" s="20"/>
      <c r="F42" s="21">
        <f t="shared" si="3"/>
        <v>0</v>
      </c>
      <c r="G42" s="22"/>
      <c r="H42" s="21">
        <f t="shared" si="4"/>
        <v>0</v>
      </c>
      <c r="I42" s="23"/>
      <c r="J42" s="8"/>
      <c r="K42" s="25"/>
      <c r="L42" s="25"/>
    </row>
    <row r="43" spans="1:14" ht="19.899999999999999" customHeight="1">
      <c r="A43" s="18">
        <v>39</v>
      </c>
      <c r="B43" s="75" t="s">
        <v>80</v>
      </c>
      <c r="C43" s="34"/>
      <c r="D43" s="19"/>
      <c r="E43" s="20"/>
      <c r="F43" s="21">
        <f t="shared" si="3"/>
        <v>0</v>
      </c>
      <c r="G43" s="22"/>
      <c r="H43" s="21">
        <f t="shared" si="4"/>
        <v>0</v>
      </c>
      <c r="I43" s="23"/>
      <c r="J43" s="8"/>
      <c r="K43" s="25"/>
      <c r="L43" s="25"/>
    </row>
    <row r="44" spans="1:14" ht="19.899999999999999" customHeight="1">
      <c r="A44" s="18">
        <v>40</v>
      </c>
      <c r="B44" s="72" t="s">
        <v>75</v>
      </c>
      <c r="C44" s="34"/>
      <c r="D44" s="19"/>
      <c r="E44" s="20"/>
      <c r="F44" s="21">
        <f t="shared" si="3"/>
        <v>0</v>
      </c>
      <c r="G44" s="22"/>
      <c r="H44" s="21">
        <f t="shared" si="4"/>
        <v>0</v>
      </c>
      <c r="I44" s="23"/>
      <c r="J44" s="8"/>
      <c r="K44" s="25"/>
      <c r="L44" s="25"/>
    </row>
    <row r="45" spans="1:14" ht="19.899999999999999" customHeight="1">
      <c r="A45" s="18">
        <v>41</v>
      </c>
      <c r="B45" s="78" t="s">
        <v>106</v>
      </c>
      <c r="C45" s="34">
        <v>58</v>
      </c>
      <c r="D45" s="19">
        <v>55</v>
      </c>
      <c r="E45" s="20">
        <v>57</v>
      </c>
      <c r="F45" s="21">
        <f t="shared" si="3"/>
        <v>112</v>
      </c>
      <c r="G45" s="22">
        <v>51</v>
      </c>
      <c r="H45" s="21">
        <f t="shared" si="4"/>
        <v>163</v>
      </c>
      <c r="I45" s="23">
        <v>87</v>
      </c>
      <c r="J45" s="11">
        <v>65</v>
      </c>
      <c r="K45" s="25">
        <v>6</v>
      </c>
      <c r="L45" s="25">
        <v>1</v>
      </c>
      <c r="N45" s="93">
        <f>(H45-117)/3</f>
        <v>15.333333333333334</v>
      </c>
    </row>
    <row r="46" spans="1:14" ht="19.899999999999999" customHeight="1">
      <c r="A46" s="18">
        <v>42</v>
      </c>
      <c r="B46" s="72" t="s">
        <v>18</v>
      </c>
      <c r="C46" s="34"/>
      <c r="D46" s="19"/>
      <c r="E46" s="20"/>
      <c r="F46" s="21">
        <f t="shared" si="3"/>
        <v>0</v>
      </c>
      <c r="G46" s="22"/>
      <c r="H46" s="21">
        <f t="shared" si="4"/>
        <v>0</v>
      </c>
      <c r="I46" s="23"/>
      <c r="J46" s="8"/>
      <c r="K46" s="25"/>
      <c r="L46" s="25"/>
    </row>
    <row r="47" spans="1:14" ht="19.899999999999999" customHeight="1">
      <c r="A47" s="18">
        <v>43</v>
      </c>
      <c r="B47" s="80" t="s">
        <v>19</v>
      </c>
      <c r="C47" s="34"/>
      <c r="D47" s="19">
        <v>56</v>
      </c>
      <c r="E47" s="20">
        <v>57</v>
      </c>
      <c r="F47" s="21">
        <f t="shared" si="3"/>
        <v>113</v>
      </c>
      <c r="G47" s="22">
        <v>67</v>
      </c>
      <c r="H47" s="21">
        <f t="shared" si="4"/>
        <v>180</v>
      </c>
      <c r="I47" s="23">
        <v>100</v>
      </c>
      <c r="J47" s="11">
        <v>49</v>
      </c>
      <c r="K47" s="25">
        <v>6</v>
      </c>
      <c r="L47" s="25">
        <v>1</v>
      </c>
      <c r="N47" s="93">
        <f>(H47-117)/3</f>
        <v>21</v>
      </c>
    </row>
    <row r="48" spans="1:14" ht="19.899999999999999" customHeight="1">
      <c r="A48" s="18">
        <v>44</v>
      </c>
      <c r="B48" s="75" t="s">
        <v>20</v>
      </c>
      <c r="C48" s="34"/>
      <c r="D48" s="19">
        <v>49</v>
      </c>
      <c r="E48" s="20">
        <v>44</v>
      </c>
      <c r="F48" s="21">
        <f t="shared" si="3"/>
        <v>93</v>
      </c>
      <c r="G48" s="22">
        <v>45</v>
      </c>
      <c r="H48" s="21">
        <f t="shared" si="4"/>
        <v>138</v>
      </c>
      <c r="I48" s="23">
        <v>97</v>
      </c>
      <c r="J48" s="11">
        <v>97</v>
      </c>
      <c r="K48" s="25">
        <v>6</v>
      </c>
      <c r="L48" s="25">
        <v>1</v>
      </c>
      <c r="N48" s="93">
        <f>(H48-117)/3</f>
        <v>7</v>
      </c>
    </row>
    <row r="49" spans="1:14" ht="19.899999999999999" customHeight="1">
      <c r="A49" s="18">
        <v>45</v>
      </c>
      <c r="B49" s="72" t="s">
        <v>42</v>
      </c>
      <c r="C49" s="34"/>
      <c r="D49" s="19"/>
      <c r="E49" s="20"/>
      <c r="F49" s="21">
        <f t="shared" si="3"/>
        <v>0</v>
      </c>
      <c r="G49" s="22"/>
      <c r="H49" s="21">
        <f t="shared" si="4"/>
        <v>0</v>
      </c>
      <c r="I49" s="23"/>
      <c r="J49" s="8"/>
      <c r="K49" s="25"/>
      <c r="L49" s="25"/>
    </row>
    <row r="50" spans="1:14" ht="19.899999999999999" customHeight="1">
      <c r="A50" s="18">
        <v>46</v>
      </c>
      <c r="B50" s="73" t="s">
        <v>114</v>
      </c>
      <c r="C50" s="34">
        <v>1998</v>
      </c>
      <c r="D50" s="19"/>
      <c r="E50" s="20"/>
      <c r="F50" s="21">
        <f t="shared" si="3"/>
        <v>0</v>
      </c>
      <c r="G50" s="22"/>
      <c r="H50" s="21">
        <f t="shared" si="4"/>
        <v>0</v>
      </c>
      <c r="I50" s="23"/>
      <c r="J50" s="8"/>
      <c r="K50" s="25"/>
      <c r="L50" s="25"/>
    </row>
    <row r="51" spans="1:14" ht="19.899999999999999" customHeight="1">
      <c r="A51" s="18">
        <v>47</v>
      </c>
      <c r="B51" s="74" t="s">
        <v>38</v>
      </c>
      <c r="C51" s="34"/>
      <c r="D51" s="19"/>
      <c r="E51" s="20"/>
      <c r="F51" s="21">
        <f t="shared" si="3"/>
        <v>0</v>
      </c>
      <c r="G51" s="22"/>
      <c r="H51" s="21">
        <f t="shared" si="4"/>
        <v>0</v>
      </c>
      <c r="I51" s="23"/>
      <c r="J51" s="8"/>
      <c r="K51" s="25"/>
      <c r="L51" s="25"/>
    </row>
    <row r="52" spans="1:14" ht="19.899999999999999" customHeight="1">
      <c r="A52" s="18">
        <v>48</v>
      </c>
      <c r="B52" s="76" t="s">
        <v>44</v>
      </c>
      <c r="C52" s="34"/>
      <c r="D52" s="19">
        <v>44</v>
      </c>
      <c r="E52" s="20">
        <v>52</v>
      </c>
      <c r="F52" s="21">
        <f t="shared" si="3"/>
        <v>96</v>
      </c>
      <c r="G52" s="22">
        <v>53</v>
      </c>
      <c r="H52" s="21">
        <f t="shared" si="4"/>
        <v>149</v>
      </c>
      <c r="I52" s="23">
        <v>100</v>
      </c>
      <c r="J52" s="11">
        <v>79</v>
      </c>
      <c r="K52" s="25">
        <v>6</v>
      </c>
      <c r="L52" s="25">
        <v>1</v>
      </c>
      <c r="N52" s="93">
        <f>(H52-117)/3</f>
        <v>10.666666666666666</v>
      </c>
    </row>
    <row r="53" spans="1:14" ht="19.899999999999999" customHeight="1">
      <c r="A53" s="18">
        <v>49</v>
      </c>
      <c r="B53" s="78" t="s">
        <v>64</v>
      </c>
      <c r="C53" s="34"/>
      <c r="D53" s="19"/>
      <c r="E53" s="20"/>
      <c r="F53" s="21">
        <f t="shared" si="3"/>
        <v>0</v>
      </c>
      <c r="G53" s="22"/>
      <c r="H53" s="21">
        <f t="shared" si="4"/>
        <v>0</v>
      </c>
      <c r="I53" s="23"/>
      <c r="J53" s="8"/>
      <c r="K53" s="25"/>
      <c r="L53" s="25"/>
    </row>
    <row r="54" spans="1:14" ht="19.899999999999999" customHeight="1">
      <c r="A54" s="18">
        <v>50</v>
      </c>
      <c r="B54" s="91" t="s">
        <v>101</v>
      </c>
      <c r="C54" s="34"/>
      <c r="D54" s="19"/>
      <c r="E54" s="20"/>
      <c r="F54" s="21">
        <f t="shared" si="3"/>
        <v>0</v>
      </c>
      <c r="G54" s="22"/>
      <c r="H54" s="21">
        <f t="shared" si="4"/>
        <v>0</v>
      </c>
      <c r="I54" s="23"/>
      <c r="J54" s="8"/>
      <c r="K54" s="25"/>
      <c r="L54" s="25"/>
    </row>
    <row r="55" spans="1:14" ht="19.899999999999999" customHeight="1">
      <c r="A55" s="18">
        <v>51</v>
      </c>
      <c r="B55" s="72" t="s">
        <v>66</v>
      </c>
      <c r="C55" s="34"/>
      <c r="D55" s="19"/>
      <c r="E55" s="20"/>
      <c r="F55" s="21">
        <f t="shared" si="3"/>
        <v>0</v>
      </c>
      <c r="G55" s="22"/>
      <c r="H55" s="21">
        <f t="shared" si="4"/>
        <v>0</v>
      </c>
      <c r="I55" s="23"/>
      <c r="J55" s="8"/>
      <c r="K55" s="25"/>
      <c r="L55" s="25"/>
    </row>
    <row r="56" spans="1:14" ht="19.899999999999999" customHeight="1">
      <c r="A56" s="18">
        <v>52</v>
      </c>
      <c r="B56" s="112" t="s">
        <v>123</v>
      </c>
      <c r="C56" s="34"/>
      <c r="D56" s="19"/>
      <c r="E56" s="20"/>
      <c r="F56" s="21">
        <f t="shared" si="3"/>
        <v>0</v>
      </c>
      <c r="G56" s="22"/>
      <c r="H56" s="21">
        <f t="shared" si="4"/>
        <v>0</v>
      </c>
      <c r="I56" s="23"/>
      <c r="J56" s="8"/>
      <c r="K56" s="25"/>
      <c r="L56" s="25"/>
    </row>
    <row r="57" spans="1:14" ht="19.899999999999999" customHeight="1">
      <c r="A57" s="18">
        <v>53</v>
      </c>
      <c r="B57" s="72" t="s">
        <v>35</v>
      </c>
      <c r="C57" s="34"/>
      <c r="D57" s="19"/>
      <c r="E57" s="20"/>
      <c r="F57" s="21">
        <f t="shared" si="3"/>
        <v>0</v>
      </c>
      <c r="G57" s="22"/>
      <c r="H57" s="21">
        <f t="shared" si="4"/>
        <v>0</v>
      </c>
      <c r="I57" s="23"/>
      <c r="J57" s="8"/>
      <c r="K57" s="25"/>
      <c r="L57" s="25"/>
    </row>
    <row r="58" spans="1:14" ht="19.899999999999999" customHeight="1">
      <c r="A58" s="18">
        <v>54</v>
      </c>
      <c r="B58" s="72" t="s">
        <v>60</v>
      </c>
      <c r="C58" s="34"/>
      <c r="D58" s="19"/>
      <c r="E58" s="20"/>
      <c r="F58" s="21">
        <f t="shared" si="3"/>
        <v>0</v>
      </c>
      <c r="G58" s="22"/>
      <c r="H58" s="21">
        <f t="shared" si="4"/>
        <v>0</v>
      </c>
      <c r="I58" s="23"/>
      <c r="J58" s="8"/>
      <c r="K58" s="25"/>
      <c r="L58" s="25"/>
    </row>
    <row r="59" spans="1:14" ht="19.899999999999999" customHeight="1">
      <c r="A59" s="18">
        <v>55</v>
      </c>
      <c r="B59" s="78" t="s">
        <v>47</v>
      </c>
      <c r="C59" s="34"/>
      <c r="D59" s="19">
        <v>49</v>
      </c>
      <c r="E59" s="20">
        <v>53</v>
      </c>
      <c r="F59" s="21">
        <f t="shared" si="3"/>
        <v>102</v>
      </c>
      <c r="G59" s="22">
        <v>54</v>
      </c>
      <c r="H59" s="21">
        <f t="shared" si="4"/>
        <v>156</v>
      </c>
      <c r="I59" s="23">
        <v>90</v>
      </c>
      <c r="J59" s="11">
        <v>69</v>
      </c>
      <c r="K59" s="25">
        <v>6</v>
      </c>
      <c r="L59" s="25">
        <v>1</v>
      </c>
      <c r="N59" s="93">
        <f t="shared" ref="N59:N64" si="5">(H59-117)/3</f>
        <v>13</v>
      </c>
    </row>
    <row r="60" spans="1:14" ht="19.899999999999999" customHeight="1">
      <c r="A60" s="18">
        <v>56</v>
      </c>
      <c r="B60" s="78" t="s">
        <v>25</v>
      </c>
      <c r="C60" s="34"/>
      <c r="D60" s="19">
        <v>62</v>
      </c>
      <c r="E60" s="20">
        <v>58</v>
      </c>
      <c r="F60" s="21">
        <f t="shared" si="3"/>
        <v>120</v>
      </c>
      <c r="G60" s="22">
        <v>57</v>
      </c>
      <c r="H60" s="21">
        <f t="shared" si="4"/>
        <v>177</v>
      </c>
      <c r="I60" s="23">
        <v>85</v>
      </c>
      <c r="J60" s="11">
        <v>53</v>
      </c>
      <c r="K60" s="25">
        <v>6</v>
      </c>
      <c r="L60" s="25">
        <v>1</v>
      </c>
      <c r="N60" s="93">
        <f t="shared" si="5"/>
        <v>20</v>
      </c>
    </row>
    <row r="61" spans="1:14" ht="19.899999999999999" customHeight="1">
      <c r="A61" s="18">
        <v>57</v>
      </c>
      <c r="B61" s="74" t="s">
        <v>74</v>
      </c>
      <c r="C61" s="34"/>
      <c r="D61" s="19">
        <v>54</v>
      </c>
      <c r="E61" s="20">
        <v>60</v>
      </c>
      <c r="F61" s="21">
        <f t="shared" si="3"/>
        <v>114</v>
      </c>
      <c r="G61" s="22">
        <v>62</v>
      </c>
      <c r="H61" s="21">
        <f t="shared" si="4"/>
        <v>176</v>
      </c>
      <c r="I61" s="23">
        <v>94</v>
      </c>
      <c r="J61" s="11">
        <v>55</v>
      </c>
      <c r="K61" s="25">
        <v>6</v>
      </c>
      <c r="L61" s="25">
        <v>1</v>
      </c>
      <c r="N61" s="93">
        <f t="shared" si="5"/>
        <v>19.666666666666668</v>
      </c>
    </row>
    <row r="62" spans="1:14" ht="19.899999999999999" customHeight="1">
      <c r="A62" s="18">
        <v>58</v>
      </c>
      <c r="B62" s="74" t="s">
        <v>81</v>
      </c>
      <c r="C62" s="34"/>
      <c r="D62" s="19">
        <v>52</v>
      </c>
      <c r="E62" s="20">
        <v>62</v>
      </c>
      <c r="F62" s="21">
        <f t="shared" si="3"/>
        <v>114</v>
      </c>
      <c r="G62" s="22">
        <v>999</v>
      </c>
      <c r="H62" s="21">
        <f t="shared" si="4"/>
        <v>1113</v>
      </c>
      <c r="I62" s="23">
        <v>91</v>
      </c>
      <c r="J62" s="11">
        <v>43</v>
      </c>
      <c r="K62" s="25">
        <v>6</v>
      </c>
      <c r="L62" s="25">
        <v>1</v>
      </c>
      <c r="N62" s="93">
        <f t="shared" si="5"/>
        <v>332</v>
      </c>
    </row>
    <row r="63" spans="1:14" ht="19.899999999999999" customHeight="1">
      <c r="A63" s="18">
        <v>59</v>
      </c>
      <c r="B63" s="76" t="s">
        <v>40</v>
      </c>
      <c r="C63" s="34"/>
      <c r="D63" s="19">
        <v>58</v>
      </c>
      <c r="E63" s="20">
        <v>59</v>
      </c>
      <c r="F63" s="21">
        <f t="shared" si="3"/>
        <v>117</v>
      </c>
      <c r="G63" s="22">
        <v>53</v>
      </c>
      <c r="H63" s="21">
        <f t="shared" si="4"/>
        <v>170</v>
      </c>
      <c r="I63" s="23">
        <v>94</v>
      </c>
      <c r="J63" s="11">
        <v>61</v>
      </c>
      <c r="K63" s="25">
        <v>6</v>
      </c>
      <c r="L63" s="25">
        <v>1</v>
      </c>
      <c r="N63" s="93">
        <f t="shared" si="5"/>
        <v>17.666666666666668</v>
      </c>
    </row>
    <row r="64" spans="1:14" ht="19.899999999999999" customHeight="1">
      <c r="A64" s="18">
        <v>60</v>
      </c>
      <c r="B64" s="73" t="s">
        <v>99</v>
      </c>
      <c r="C64" s="34"/>
      <c r="D64" s="19">
        <v>46</v>
      </c>
      <c r="E64" s="20">
        <v>47</v>
      </c>
      <c r="F64" s="21">
        <f t="shared" si="3"/>
        <v>93</v>
      </c>
      <c r="G64" s="22">
        <v>52</v>
      </c>
      <c r="H64" s="21">
        <f t="shared" si="4"/>
        <v>145</v>
      </c>
      <c r="I64" s="23">
        <v>100</v>
      </c>
      <c r="J64" s="11">
        <v>83</v>
      </c>
      <c r="K64" s="25">
        <v>6</v>
      </c>
      <c r="L64" s="25">
        <v>1</v>
      </c>
      <c r="N64" s="93">
        <f t="shared" si="5"/>
        <v>9.3333333333333339</v>
      </c>
    </row>
    <row r="65" spans="1:14" ht="19.899999999999999" customHeight="1">
      <c r="A65" s="18">
        <v>61</v>
      </c>
      <c r="B65" s="76" t="s">
        <v>62</v>
      </c>
      <c r="C65" s="34"/>
      <c r="D65" s="19"/>
      <c r="E65" s="20"/>
      <c r="F65" s="21">
        <f t="shared" si="3"/>
        <v>0</v>
      </c>
      <c r="G65" s="22"/>
      <c r="H65" s="21">
        <f t="shared" si="4"/>
        <v>0</v>
      </c>
      <c r="I65" s="23"/>
      <c r="J65" s="8"/>
      <c r="K65" s="25"/>
      <c r="L65" s="25"/>
    </row>
    <row r="66" spans="1:14" ht="19.899999999999999" customHeight="1">
      <c r="A66" s="18">
        <v>62</v>
      </c>
      <c r="B66" s="72" t="s">
        <v>61</v>
      </c>
      <c r="C66" s="34"/>
      <c r="D66" s="19"/>
      <c r="E66" s="20"/>
      <c r="F66" s="21">
        <f t="shared" si="3"/>
        <v>0</v>
      </c>
      <c r="G66" s="22"/>
      <c r="H66" s="21">
        <f t="shared" si="4"/>
        <v>0</v>
      </c>
      <c r="I66" s="23"/>
      <c r="J66" s="8"/>
      <c r="K66" s="25"/>
      <c r="L66" s="25"/>
    </row>
    <row r="67" spans="1:14" ht="19.899999999999999" customHeight="1">
      <c r="A67" s="18">
        <v>63</v>
      </c>
      <c r="B67" s="92" t="s">
        <v>115</v>
      </c>
      <c r="C67" s="34">
        <v>72</v>
      </c>
      <c r="D67" s="19">
        <v>60</v>
      </c>
      <c r="E67" s="20">
        <v>62</v>
      </c>
      <c r="F67" s="21">
        <f t="shared" si="3"/>
        <v>122</v>
      </c>
      <c r="G67" s="22">
        <v>54</v>
      </c>
      <c r="H67" s="21">
        <f t="shared" si="4"/>
        <v>176</v>
      </c>
      <c r="I67" s="23">
        <v>89</v>
      </c>
      <c r="J67" s="11">
        <v>57</v>
      </c>
      <c r="K67" s="25">
        <v>6</v>
      </c>
      <c r="L67" s="25">
        <v>1</v>
      </c>
      <c r="N67" s="93">
        <f>(H67-117)/3</f>
        <v>19.666666666666668</v>
      </c>
    </row>
    <row r="68" spans="1:14" ht="19.899999999999999" customHeight="1">
      <c r="A68" s="18">
        <v>64</v>
      </c>
      <c r="B68" s="72" t="s">
        <v>76</v>
      </c>
      <c r="C68" s="34"/>
      <c r="D68" s="19"/>
      <c r="E68" s="20"/>
      <c r="F68" s="21">
        <f t="shared" si="3"/>
        <v>0</v>
      </c>
      <c r="G68" s="22"/>
      <c r="H68" s="21">
        <f t="shared" si="4"/>
        <v>0</v>
      </c>
      <c r="I68" s="23"/>
      <c r="J68" s="8"/>
      <c r="K68" s="25"/>
      <c r="L68" s="25"/>
    </row>
    <row r="69" spans="1:14" ht="19.899999999999999" customHeight="1">
      <c r="A69" s="18">
        <v>65</v>
      </c>
      <c r="B69" s="74" t="s">
        <v>96</v>
      </c>
      <c r="C69" s="34"/>
      <c r="D69" s="19">
        <v>47</v>
      </c>
      <c r="E69" s="20">
        <v>51</v>
      </c>
      <c r="F69" s="21">
        <f t="shared" ref="F69:F74" si="6">SUM(D69:E69)</f>
        <v>98</v>
      </c>
      <c r="G69" s="22">
        <v>52</v>
      </c>
      <c r="H69" s="21">
        <f t="shared" ref="H69:H74" si="7">SUM(F69:G69)</f>
        <v>150</v>
      </c>
      <c r="I69" s="23">
        <v>97</v>
      </c>
      <c r="J69" s="11">
        <v>77</v>
      </c>
      <c r="K69" s="25">
        <v>6</v>
      </c>
      <c r="L69" s="25">
        <v>1</v>
      </c>
      <c r="N69" s="93">
        <f>(H69-117)/3</f>
        <v>11</v>
      </c>
    </row>
    <row r="70" spans="1:14" ht="19.899999999999999" customHeight="1">
      <c r="A70" s="18">
        <v>66</v>
      </c>
      <c r="B70" s="81" t="s">
        <v>27</v>
      </c>
      <c r="C70" s="47"/>
      <c r="D70" s="19">
        <v>52</v>
      </c>
      <c r="E70" s="20">
        <v>63</v>
      </c>
      <c r="F70" s="21">
        <f t="shared" si="6"/>
        <v>115</v>
      </c>
      <c r="G70" s="22">
        <v>63</v>
      </c>
      <c r="H70" s="21">
        <f t="shared" si="7"/>
        <v>178</v>
      </c>
      <c r="I70" s="23">
        <v>100</v>
      </c>
      <c r="J70" s="11">
        <v>51</v>
      </c>
      <c r="K70" s="25">
        <v>6</v>
      </c>
      <c r="L70" s="25">
        <v>1</v>
      </c>
      <c r="N70" s="93">
        <f>(H70-117)/3</f>
        <v>20.333333333333332</v>
      </c>
    </row>
    <row r="71" spans="1:14" ht="19.899999999999999" customHeight="1">
      <c r="A71" s="18">
        <v>67</v>
      </c>
      <c r="B71" s="76" t="s">
        <v>28</v>
      </c>
      <c r="C71" s="47"/>
      <c r="D71" s="19">
        <v>57</v>
      </c>
      <c r="E71" s="20">
        <v>58</v>
      </c>
      <c r="F71" s="21">
        <f t="shared" si="6"/>
        <v>115</v>
      </c>
      <c r="G71" s="22">
        <v>58</v>
      </c>
      <c r="H71" s="21">
        <f t="shared" si="7"/>
        <v>173</v>
      </c>
      <c r="I71" s="23">
        <v>91</v>
      </c>
      <c r="J71" s="11">
        <v>59</v>
      </c>
      <c r="K71" s="25">
        <v>6</v>
      </c>
      <c r="L71" s="25">
        <v>1</v>
      </c>
      <c r="N71" s="93">
        <f>(H71-117)/3</f>
        <v>18.666666666666668</v>
      </c>
    </row>
    <row r="72" spans="1:14" ht="19.899999999999999" customHeight="1">
      <c r="A72" s="18">
        <v>68</v>
      </c>
      <c r="B72" s="78" t="s">
        <v>26</v>
      </c>
      <c r="C72" s="34"/>
      <c r="D72" s="19">
        <v>46</v>
      </c>
      <c r="E72" s="20">
        <v>51</v>
      </c>
      <c r="F72" s="21">
        <f t="shared" si="6"/>
        <v>97</v>
      </c>
      <c r="G72" s="22">
        <v>43</v>
      </c>
      <c r="H72" s="21">
        <f t="shared" si="7"/>
        <v>140</v>
      </c>
      <c r="I72" s="23">
        <v>97</v>
      </c>
      <c r="J72" s="11">
        <v>87</v>
      </c>
      <c r="K72" s="25">
        <v>6</v>
      </c>
      <c r="L72" s="25">
        <v>1</v>
      </c>
      <c r="N72" s="93">
        <f>(H72-117)/3</f>
        <v>7.666666666666667</v>
      </c>
    </row>
    <row r="73" spans="1:14" ht="19.899999999999999" customHeight="1">
      <c r="A73" s="18">
        <v>69</v>
      </c>
      <c r="B73" s="96" t="s">
        <v>72</v>
      </c>
      <c r="C73" s="34"/>
      <c r="D73" s="19"/>
      <c r="E73" s="20"/>
      <c r="F73" s="21">
        <f t="shared" si="6"/>
        <v>0</v>
      </c>
      <c r="G73" s="22"/>
      <c r="H73" s="21">
        <f t="shared" si="7"/>
        <v>0</v>
      </c>
      <c r="I73" s="23"/>
      <c r="J73" s="8"/>
      <c r="K73" s="25"/>
      <c r="L73" s="25"/>
    </row>
    <row r="74" spans="1:14" ht="19.899999999999999" customHeight="1">
      <c r="A74" s="18">
        <v>70</v>
      </c>
      <c r="B74" s="81" t="s">
        <v>73</v>
      </c>
      <c r="C74" s="34"/>
      <c r="D74" s="19">
        <v>74</v>
      </c>
      <c r="E74" s="20">
        <v>70</v>
      </c>
      <c r="F74" s="21">
        <f t="shared" si="6"/>
        <v>144</v>
      </c>
      <c r="G74" s="22">
        <v>70</v>
      </c>
      <c r="H74" s="21">
        <f t="shared" si="7"/>
        <v>214</v>
      </c>
      <c r="I74" s="23">
        <v>97</v>
      </c>
      <c r="J74" s="11">
        <v>45</v>
      </c>
      <c r="K74" s="25">
        <v>6</v>
      </c>
      <c r="L74" s="25">
        <v>1</v>
      </c>
      <c r="N74" s="93">
        <f>(H74-117)/3</f>
        <v>32.333333333333336</v>
      </c>
    </row>
    <row r="75" spans="1:14" ht="19.899999999999999" customHeight="1">
      <c r="A75" s="18">
        <v>71</v>
      </c>
      <c r="B75" s="118" t="s">
        <v>127</v>
      </c>
      <c r="C75" s="34"/>
      <c r="D75" s="19"/>
      <c r="E75" s="20"/>
      <c r="F75" s="21">
        <f t="shared" ref="F75:F76" si="8">SUM(D75:E75)</f>
        <v>0</v>
      </c>
      <c r="G75" s="22"/>
      <c r="H75" s="21">
        <f t="shared" ref="H75:H76" si="9">SUM(F75:G75)</f>
        <v>0</v>
      </c>
      <c r="I75" s="23"/>
      <c r="J75" s="8"/>
      <c r="K75" s="25"/>
      <c r="L75" s="25"/>
    </row>
    <row r="76" spans="1:14" ht="19.899999999999999" customHeight="1">
      <c r="A76" s="18">
        <v>72</v>
      </c>
      <c r="B76" s="118" t="s">
        <v>128</v>
      </c>
      <c r="C76" s="34"/>
      <c r="D76" s="19"/>
      <c r="E76" s="20"/>
      <c r="F76" s="21">
        <f t="shared" si="8"/>
        <v>0</v>
      </c>
      <c r="G76" s="22"/>
      <c r="H76" s="21">
        <f t="shared" si="9"/>
        <v>0</v>
      </c>
      <c r="I76" s="23"/>
      <c r="J76" s="8"/>
      <c r="K76" s="25"/>
      <c r="L76" s="25"/>
    </row>
    <row r="77" spans="1:14" ht="18.8" customHeight="1">
      <c r="A77" s="1"/>
      <c r="B77" s="1"/>
      <c r="C77" s="1"/>
      <c r="D77" s="1"/>
      <c r="E77" s="1"/>
      <c r="F77" s="1"/>
      <c r="G77" s="1"/>
      <c r="H77" s="1"/>
      <c r="I77" s="1"/>
      <c r="J77" s="8"/>
      <c r="K77" s="140">
        <f>SUM(K5:K76)</f>
        <v>168</v>
      </c>
      <c r="L77" s="140">
        <f>SUM(L5:L76)</f>
        <v>28</v>
      </c>
      <c r="M77" s="1" t="s">
        <v>107</v>
      </c>
    </row>
    <row r="78" spans="1:14" ht="18.8" customHeight="1">
      <c r="A78" s="1"/>
      <c r="B78" s="1"/>
      <c r="C78" s="1"/>
      <c r="D78" s="1"/>
      <c r="E78" s="1"/>
      <c r="F78" s="1"/>
      <c r="G78" s="1"/>
      <c r="H78" s="1"/>
      <c r="I78" s="1"/>
      <c r="J78" s="8"/>
      <c r="K78" s="140"/>
      <c r="L78" s="140"/>
      <c r="M78" s="1" t="s">
        <v>90</v>
      </c>
    </row>
    <row r="79" spans="1:14" ht="18.8" customHeight="1">
      <c r="J79" s="8"/>
    </row>
    <row r="80" spans="1:14" ht="18.8" customHeight="1">
      <c r="J80" s="8"/>
    </row>
    <row r="81" spans="10:10" ht="18.8" customHeight="1">
      <c r="J81" s="8"/>
    </row>
    <row r="82" spans="10:10" ht="18.8" customHeight="1"/>
    <row r="83" spans="10:10" ht="18.8" customHeight="1"/>
    <row r="84" spans="10:10" ht="18.8" customHeight="1"/>
    <row r="85" spans="10:10" ht="18.8" customHeight="1"/>
    <row r="86" spans="10:10" ht="18.8" customHeight="1"/>
    <row r="87" spans="10:10" ht="18.8" customHeight="1"/>
    <row r="88" spans="10:10" ht="18.8" customHeight="1"/>
    <row r="89" spans="10:10" ht="18.8" customHeight="1"/>
    <row r="90" spans="10:10" ht="18.8" customHeight="1"/>
    <row r="91" spans="10:10" ht="18.8" customHeight="1"/>
    <row r="92" spans="10:10" ht="18.8" customHeight="1"/>
    <row r="93" spans="10:10" ht="18.8" customHeight="1"/>
    <row r="94" spans="10:10" ht="18.8" customHeight="1"/>
    <row r="95" spans="10:10" ht="18.8" customHeight="1"/>
    <row r="96" spans="10:10" ht="18.8" customHeight="1"/>
    <row r="97" ht="18.8" customHeight="1"/>
    <row r="98" ht="18.8" customHeight="1"/>
    <row r="99" ht="18.8" customHeight="1"/>
    <row r="100" ht="18.8" customHeight="1"/>
    <row r="101" ht="18.8" customHeight="1"/>
    <row r="102" ht="18.8" customHeight="1"/>
  </sheetData>
  <sheetProtection selectLockedCells="1" selectUnlockedCells="1"/>
  <sortState ref="B5:N74">
    <sortCondition ref="B5:B74"/>
  </sortState>
  <mergeCells count="5">
    <mergeCell ref="K77:K78"/>
    <mergeCell ref="L77:L78"/>
    <mergeCell ref="D1:F1"/>
    <mergeCell ref="B3:D3"/>
    <mergeCell ref="F3:H3"/>
  </mergeCells>
  <phoneticPr fontId="0" type="noConversion"/>
  <conditionalFormatting sqref="K5:K76">
    <cfRule type="cellIs" dxfId="50" priority="8" stopIfTrue="1" operator="equal">
      <formula>1</formula>
    </cfRule>
    <cfRule type="cellIs" dxfId="49" priority="9" stopIfTrue="1" operator="notEqual">
      <formula>1</formula>
    </cfRule>
  </conditionalFormatting>
  <conditionalFormatting sqref="K5">
    <cfRule type="cellIs" dxfId="48" priority="12" stopIfTrue="1" operator="equal">
      <formula>1</formula>
    </cfRule>
    <cfRule type="cellIs" dxfId="47" priority="13" stopIfTrue="1" operator="notEqual">
      <formula>1</formula>
    </cfRule>
  </conditionalFormatting>
  <conditionalFormatting sqref="K5:K76">
    <cfRule type="cellIs" dxfId="46" priority="4" stopIfTrue="1" operator="equal">
      <formula>5</formula>
    </cfRule>
    <cfRule type="cellIs" dxfId="45" priority="5" stopIfTrue="1" operator="notEqual">
      <formula>5</formula>
    </cfRule>
  </conditionalFormatting>
  <conditionalFormatting sqref="L5:L76">
    <cfRule type="cellIs" dxfId="44" priority="2" stopIfTrue="1" operator="equal">
      <formula>1</formula>
    </cfRule>
    <cfRule type="cellIs" dxfId="43" priority="3" stopIfTrue="1" operator="notEqual">
      <formula>1</formula>
    </cfRule>
  </conditionalFormatting>
  <conditionalFormatting sqref="K5:K76">
    <cfRule type="cellIs" dxfId="42" priority="1" stopIfTrue="1" operator="equal">
      <formula>6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&amp;C&amp;"Arial,Normal"&amp;10&amp;A</oddHeader>
    <oddFooter>&amp;C&amp;"Arial,Normal"&amp;10Page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8"/>
  <sheetViews>
    <sheetView topLeftCell="A47" zoomScale="75" zoomScaleNormal="75" workbookViewId="0">
      <selection activeCell="B75" sqref="B75:B76"/>
    </sheetView>
  </sheetViews>
  <sheetFormatPr baseColWidth="10" defaultRowHeight="16.7"/>
  <cols>
    <col min="1" max="1" width="4.58203125" customWidth="1"/>
    <col min="2" max="2" width="30.08203125" customWidth="1"/>
    <col min="3" max="3" width="6.75" customWidth="1"/>
    <col min="6" max="6" width="12.33203125" customWidth="1"/>
    <col min="7" max="7" width="11.6640625" customWidth="1"/>
    <col min="8" max="8" width="13.08203125" customWidth="1"/>
    <col min="10" max="10" width="12.25" customWidth="1"/>
    <col min="14" max="14" width="12.25" customWidth="1"/>
  </cols>
  <sheetData>
    <row r="1" spans="1:14" ht="19.350000000000001" thickBot="1">
      <c r="A1" s="4"/>
      <c r="B1" s="4"/>
      <c r="C1" s="4"/>
      <c r="D1" s="138" t="s">
        <v>83</v>
      </c>
      <c r="E1" s="138"/>
      <c r="F1" s="138"/>
      <c r="G1" s="5"/>
      <c r="H1" s="5"/>
      <c r="I1" s="5"/>
      <c r="J1" s="6"/>
      <c r="K1" s="3"/>
      <c r="L1" s="3"/>
      <c r="N1" s="6"/>
    </row>
    <row r="2" spans="1:14" ht="18.8" customHeight="1">
      <c r="A2" s="4"/>
      <c r="B2" s="7"/>
      <c r="C2" s="4"/>
      <c r="D2" s="4"/>
      <c r="E2" s="4"/>
      <c r="F2" s="4"/>
      <c r="G2" s="4"/>
      <c r="H2" s="4"/>
      <c r="I2" s="4"/>
      <c r="J2" s="8"/>
      <c r="K2" s="44" t="s">
        <v>15</v>
      </c>
      <c r="L2" s="41" t="s">
        <v>13</v>
      </c>
    </row>
    <row r="3" spans="1:14" ht="18.8">
      <c r="A3" s="4"/>
      <c r="B3" s="139" t="s">
        <v>86</v>
      </c>
      <c r="C3" s="139"/>
      <c r="D3" s="139"/>
      <c r="E3" s="4"/>
      <c r="F3" s="139" t="s">
        <v>116</v>
      </c>
      <c r="G3" s="139"/>
      <c r="H3" s="139"/>
      <c r="I3" s="4"/>
      <c r="J3" s="8"/>
      <c r="K3" s="45" t="s">
        <v>16</v>
      </c>
      <c r="L3" s="42" t="s">
        <v>14</v>
      </c>
      <c r="N3" s="104" t="s">
        <v>117</v>
      </c>
    </row>
    <row r="4" spans="1:14" ht="19.350000000000001" thickBot="1">
      <c r="A4" s="4"/>
      <c r="B4" s="48" t="s">
        <v>11</v>
      </c>
      <c r="C4" s="50" t="s">
        <v>17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48" t="s">
        <v>6</v>
      </c>
      <c r="J4" s="102" t="s">
        <v>118</v>
      </c>
      <c r="K4" s="100">
        <v>6</v>
      </c>
      <c r="L4" s="43">
        <v>1</v>
      </c>
    </row>
    <row r="5" spans="1:14" ht="19.899999999999999" customHeight="1">
      <c r="A5" s="18">
        <v>1</v>
      </c>
      <c r="B5" s="95" t="s">
        <v>32</v>
      </c>
      <c r="C5" s="47"/>
      <c r="D5" s="19">
        <v>50</v>
      </c>
      <c r="E5" s="20">
        <v>51</v>
      </c>
      <c r="F5" s="21">
        <f t="shared" ref="F5:F36" si="0">SUM(D5:E5)</f>
        <v>101</v>
      </c>
      <c r="G5" s="22">
        <v>49</v>
      </c>
      <c r="H5" s="21">
        <f t="shared" ref="H5:H36" si="1">SUM(F5:G5)</f>
        <v>150</v>
      </c>
      <c r="I5" s="99">
        <v>98.5</v>
      </c>
      <c r="J5" s="103">
        <v>55</v>
      </c>
      <c r="K5" s="101">
        <v>6</v>
      </c>
      <c r="L5" s="71"/>
      <c r="N5" s="115">
        <f>(H5-111)/3</f>
        <v>13</v>
      </c>
    </row>
    <row r="6" spans="1:14" ht="19.899999999999999" customHeight="1">
      <c r="A6" s="18">
        <v>2</v>
      </c>
      <c r="B6" s="89" t="s">
        <v>126</v>
      </c>
      <c r="C6" s="47"/>
      <c r="D6" s="19">
        <v>40</v>
      </c>
      <c r="E6" s="20">
        <v>42</v>
      </c>
      <c r="F6" s="21">
        <f t="shared" si="0"/>
        <v>82</v>
      </c>
      <c r="G6" s="22">
        <v>42</v>
      </c>
      <c r="H6" s="21">
        <f t="shared" si="1"/>
        <v>124</v>
      </c>
      <c r="I6" s="99">
        <v>95.5</v>
      </c>
      <c r="J6" s="103">
        <v>94</v>
      </c>
      <c r="K6" s="101">
        <v>6</v>
      </c>
      <c r="L6" s="71">
        <v>1</v>
      </c>
      <c r="N6" s="115">
        <f>(H6-111)/3</f>
        <v>4.333333333333333</v>
      </c>
    </row>
    <row r="7" spans="1:14" ht="19.899999999999999" customHeight="1">
      <c r="A7" s="18">
        <v>3</v>
      </c>
      <c r="B7" s="94" t="s">
        <v>65</v>
      </c>
      <c r="C7" s="49"/>
      <c r="D7" s="19">
        <v>52</v>
      </c>
      <c r="E7" s="20">
        <v>49</v>
      </c>
      <c r="F7" s="21">
        <f t="shared" si="0"/>
        <v>101</v>
      </c>
      <c r="G7" s="22">
        <v>66</v>
      </c>
      <c r="H7" s="21">
        <f t="shared" si="1"/>
        <v>167</v>
      </c>
      <c r="I7" s="99">
        <v>81</v>
      </c>
      <c r="J7" s="103">
        <v>35</v>
      </c>
      <c r="K7" s="101">
        <v>6</v>
      </c>
      <c r="L7" s="71">
        <v>1</v>
      </c>
      <c r="N7" s="115">
        <f>(H7-111)/3</f>
        <v>18.666666666666668</v>
      </c>
    </row>
    <row r="8" spans="1:14" ht="19.899999999999999" customHeight="1">
      <c r="A8" s="18">
        <v>4</v>
      </c>
      <c r="B8" s="96" t="s">
        <v>78</v>
      </c>
      <c r="C8" s="47"/>
      <c r="D8" s="19"/>
      <c r="E8" s="20"/>
      <c r="F8" s="21">
        <f t="shared" si="0"/>
        <v>0</v>
      </c>
      <c r="G8" s="22"/>
      <c r="H8" s="21">
        <f t="shared" si="1"/>
        <v>0</v>
      </c>
      <c r="I8" s="99"/>
      <c r="J8" s="103"/>
      <c r="K8" s="101"/>
      <c r="L8" s="71"/>
    </row>
    <row r="9" spans="1:14" ht="19.899999999999999" customHeight="1">
      <c r="A9" s="18">
        <v>5</v>
      </c>
      <c r="B9" s="73" t="s">
        <v>95</v>
      </c>
      <c r="C9" s="47"/>
      <c r="D9" s="19"/>
      <c r="E9" s="20"/>
      <c r="F9" s="21">
        <f t="shared" si="0"/>
        <v>0</v>
      </c>
      <c r="G9" s="22"/>
      <c r="H9" s="21">
        <f t="shared" si="1"/>
        <v>0</v>
      </c>
      <c r="I9" s="99"/>
      <c r="J9" s="103"/>
      <c r="K9" s="101"/>
      <c r="L9" s="71"/>
    </row>
    <row r="10" spans="1:14" ht="19.899999999999999" customHeight="1">
      <c r="A10" s="18">
        <v>6</v>
      </c>
      <c r="B10" s="75" t="s">
        <v>77</v>
      </c>
      <c r="C10" s="47"/>
      <c r="D10" s="19">
        <v>50</v>
      </c>
      <c r="E10" s="20">
        <v>47</v>
      </c>
      <c r="F10" s="21">
        <f t="shared" si="0"/>
        <v>97</v>
      </c>
      <c r="G10" s="22">
        <v>51</v>
      </c>
      <c r="H10" s="21">
        <f t="shared" si="1"/>
        <v>148</v>
      </c>
      <c r="I10" s="99">
        <v>83</v>
      </c>
      <c r="J10" s="103">
        <v>63</v>
      </c>
      <c r="K10" s="101">
        <v>6</v>
      </c>
      <c r="L10" s="71">
        <v>1</v>
      </c>
      <c r="N10" s="115">
        <f>(H10-111)/3</f>
        <v>12.333333333333334</v>
      </c>
    </row>
    <row r="11" spans="1:14" ht="19.899999999999999" customHeight="1">
      <c r="A11" s="18">
        <v>7</v>
      </c>
      <c r="B11" s="72" t="s">
        <v>70</v>
      </c>
      <c r="C11" s="47"/>
      <c r="D11" s="19"/>
      <c r="E11" s="20"/>
      <c r="F11" s="21">
        <f t="shared" si="0"/>
        <v>0</v>
      </c>
      <c r="G11" s="22"/>
      <c r="H11" s="21">
        <f t="shared" si="1"/>
        <v>0</v>
      </c>
      <c r="I11" s="99"/>
      <c r="J11" s="103"/>
      <c r="K11" s="101"/>
      <c r="L11" s="71"/>
      <c r="N11" s="11"/>
    </row>
    <row r="12" spans="1:14" ht="19.899999999999999" customHeight="1">
      <c r="A12" s="18">
        <v>8</v>
      </c>
      <c r="B12" s="74" t="s">
        <v>30</v>
      </c>
      <c r="C12" s="47"/>
      <c r="D12" s="19">
        <v>43</v>
      </c>
      <c r="E12" s="20">
        <v>45</v>
      </c>
      <c r="F12" s="21">
        <f t="shared" si="0"/>
        <v>88</v>
      </c>
      <c r="G12" s="22">
        <v>50</v>
      </c>
      <c r="H12" s="21">
        <f t="shared" si="1"/>
        <v>138</v>
      </c>
      <c r="I12" s="99">
        <v>100</v>
      </c>
      <c r="J12" s="102">
        <v>77</v>
      </c>
      <c r="K12" s="101">
        <v>6</v>
      </c>
      <c r="L12" s="71">
        <v>1</v>
      </c>
      <c r="N12" s="115">
        <f>(H12-111)/3</f>
        <v>9</v>
      </c>
    </row>
    <row r="13" spans="1:14" ht="19.899999999999999" customHeight="1">
      <c r="A13" s="18">
        <v>9</v>
      </c>
      <c r="B13" s="72" t="s">
        <v>68</v>
      </c>
      <c r="C13" s="47"/>
      <c r="D13" s="19"/>
      <c r="E13" s="20"/>
      <c r="F13" s="21">
        <f t="shared" si="0"/>
        <v>0</v>
      </c>
      <c r="G13" s="22"/>
      <c r="H13" s="21">
        <f t="shared" si="1"/>
        <v>0</v>
      </c>
      <c r="I13" s="99"/>
      <c r="J13" s="103"/>
      <c r="K13" s="101"/>
      <c r="L13" s="71"/>
      <c r="N13" s="11"/>
    </row>
    <row r="14" spans="1:14" ht="19.899999999999999" customHeight="1">
      <c r="A14" s="18">
        <v>10</v>
      </c>
      <c r="B14" s="72" t="s">
        <v>69</v>
      </c>
      <c r="C14" s="47"/>
      <c r="D14" s="19"/>
      <c r="E14" s="20"/>
      <c r="F14" s="21">
        <f t="shared" si="0"/>
        <v>0</v>
      </c>
      <c r="G14" s="22"/>
      <c r="H14" s="21">
        <f t="shared" si="1"/>
        <v>0</v>
      </c>
      <c r="I14" s="99"/>
      <c r="J14" s="103"/>
      <c r="K14" s="101"/>
      <c r="L14" s="71"/>
      <c r="N14" s="11"/>
    </row>
    <row r="15" spans="1:14" ht="19.899999999999999" customHeight="1">
      <c r="A15" s="18">
        <v>11</v>
      </c>
      <c r="B15" s="72" t="s">
        <v>71</v>
      </c>
      <c r="C15" s="47"/>
      <c r="D15" s="19"/>
      <c r="E15" s="20"/>
      <c r="F15" s="21">
        <f t="shared" si="0"/>
        <v>0</v>
      </c>
      <c r="G15" s="22"/>
      <c r="H15" s="21">
        <f t="shared" si="1"/>
        <v>0</v>
      </c>
      <c r="I15" s="99"/>
      <c r="J15" s="103"/>
      <c r="K15" s="101"/>
      <c r="L15" s="71"/>
      <c r="N15" s="11"/>
    </row>
    <row r="16" spans="1:14" ht="19.899999999999999" customHeight="1">
      <c r="A16" s="18">
        <v>12</v>
      </c>
      <c r="B16" s="75" t="s">
        <v>29</v>
      </c>
      <c r="C16" s="47"/>
      <c r="D16" s="19">
        <v>46</v>
      </c>
      <c r="E16" s="20">
        <v>43</v>
      </c>
      <c r="F16" s="21">
        <f t="shared" si="0"/>
        <v>89</v>
      </c>
      <c r="G16" s="22">
        <v>43</v>
      </c>
      <c r="H16" s="21">
        <f t="shared" si="1"/>
        <v>132</v>
      </c>
      <c r="I16" s="99">
        <v>87</v>
      </c>
      <c r="J16" s="103">
        <v>79</v>
      </c>
      <c r="K16" s="101">
        <v>6</v>
      </c>
      <c r="L16" s="71">
        <v>1</v>
      </c>
      <c r="N16" s="115">
        <f>(H16-111)/3</f>
        <v>7</v>
      </c>
    </row>
    <row r="17" spans="1:14" ht="19.899999999999999" customHeight="1">
      <c r="A17" s="18">
        <v>13</v>
      </c>
      <c r="B17" s="72" t="s">
        <v>46</v>
      </c>
      <c r="C17" s="47"/>
      <c r="D17" s="19"/>
      <c r="E17" s="20"/>
      <c r="F17" s="21">
        <f t="shared" si="0"/>
        <v>0</v>
      </c>
      <c r="G17" s="22"/>
      <c r="H17" s="21">
        <f t="shared" si="1"/>
        <v>0</v>
      </c>
      <c r="I17" s="99"/>
      <c r="J17" s="103"/>
      <c r="K17" s="101"/>
      <c r="L17" s="71"/>
      <c r="N17" s="11"/>
    </row>
    <row r="18" spans="1:14" ht="19.899999999999999" customHeight="1">
      <c r="A18" s="18">
        <v>14</v>
      </c>
      <c r="B18" s="75" t="s">
        <v>22</v>
      </c>
      <c r="C18" s="47"/>
      <c r="D18" s="19">
        <v>40</v>
      </c>
      <c r="E18" s="20">
        <v>37</v>
      </c>
      <c r="F18" s="21">
        <f t="shared" si="0"/>
        <v>77</v>
      </c>
      <c r="G18" s="22">
        <v>41</v>
      </c>
      <c r="H18" s="21">
        <f t="shared" si="1"/>
        <v>118</v>
      </c>
      <c r="I18" s="99">
        <v>100</v>
      </c>
      <c r="J18" s="103">
        <v>100</v>
      </c>
      <c r="K18" s="101">
        <v>6</v>
      </c>
      <c r="L18" s="71">
        <v>1</v>
      </c>
      <c r="N18" s="115">
        <f t="shared" ref="N18:N23" si="2">(H18-111)/3</f>
        <v>2.3333333333333335</v>
      </c>
    </row>
    <row r="19" spans="1:14" ht="19.899999999999999" customHeight="1">
      <c r="A19" s="18">
        <v>15</v>
      </c>
      <c r="B19" s="79" t="s">
        <v>21</v>
      </c>
      <c r="C19" s="47"/>
      <c r="D19" s="19">
        <v>51</v>
      </c>
      <c r="E19" s="20">
        <v>55</v>
      </c>
      <c r="F19" s="21">
        <f t="shared" si="0"/>
        <v>106</v>
      </c>
      <c r="G19" s="22">
        <v>56</v>
      </c>
      <c r="H19" s="21">
        <f t="shared" si="1"/>
        <v>162</v>
      </c>
      <c r="I19" s="99">
        <v>97</v>
      </c>
      <c r="J19" s="103">
        <v>39</v>
      </c>
      <c r="K19" s="101">
        <v>6</v>
      </c>
      <c r="L19" s="71">
        <v>1</v>
      </c>
      <c r="N19" s="115">
        <f t="shared" si="2"/>
        <v>17</v>
      </c>
    </row>
    <row r="20" spans="1:14" ht="19.899999999999999" customHeight="1">
      <c r="A20" s="18">
        <v>16</v>
      </c>
      <c r="B20" s="78" t="s">
        <v>56</v>
      </c>
      <c r="C20" s="47"/>
      <c r="D20" s="19">
        <v>43</v>
      </c>
      <c r="E20" s="20">
        <v>46</v>
      </c>
      <c r="F20" s="21">
        <f t="shared" si="0"/>
        <v>89</v>
      </c>
      <c r="G20" s="22">
        <v>41</v>
      </c>
      <c r="H20" s="21">
        <f t="shared" si="1"/>
        <v>130</v>
      </c>
      <c r="I20" s="99">
        <v>97</v>
      </c>
      <c r="J20" s="102">
        <v>81</v>
      </c>
      <c r="K20" s="101">
        <v>6</v>
      </c>
      <c r="L20" s="71">
        <v>1</v>
      </c>
      <c r="N20" s="115">
        <f t="shared" si="2"/>
        <v>6.333333333333333</v>
      </c>
    </row>
    <row r="21" spans="1:14" ht="19.899999999999999" customHeight="1">
      <c r="A21" s="18">
        <v>17</v>
      </c>
      <c r="B21" s="79" t="s">
        <v>57</v>
      </c>
      <c r="C21" s="47"/>
      <c r="D21" s="19">
        <v>49</v>
      </c>
      <c r="E21" s="20">
        <v>44</v>
      </c>
      <c r="F21" s="21">
        <f t="shared" si="0"/>
        <v>93</v>
      </c>
      <c r="G21" s="22">
        <v>46</v>
      </c>
      <c r="H21" s="21">
        <f t="shared" si="1"/>
        <v>139</v>
      </c>
      <c r="I21" s="99">
        <v>100</v>
      </c>
      <c r="J21" s="102">
        <v>73</v>
      </c>
      <c r="K21" s="101">
        <v>6</v>
      </c>
      <c r="L21" s="71">
        <v>1</v>
      </c>
      <c r="N21" s="115">
        <f t="shared" si="2"/>
        <v>9.3333333333333339</v>
      </c>
    </row>
    <row r="22" spans="1:14" ht="19.899999999999999" customHeight="1">
      <c r="A22" s="18">
        <v>18</v>
      </c>
      <c r="B22" s="72" t="s">
        <v>97</v>
      </c>
      <c r="C22" s="47"/>
      <c r="D22" s="19">
        <v>58</v>
      </c>
      <c r="E22" s="20">
        <v>44</v>
      </c>
      <c r="F22" s="21">
        <f t="shared" si="0"/>
        <v>102</v>
      </c>
      <c r="G22" s="22">
        <v>47</v>
      </c>
      <c r="H22" s="21">
        <f t="shared" si="1"/>
        <v>149</v>
      </c>
      <c r="I22" s="99">
        <v>100</v>
      </c>
      <c r="J22" s="103">
        <v>59</v>
      </c>
      <c r="K22" s="101">
        <v>6</v>
      </c>
      <c r="L22" s="71">
        <v>1</v>
      </c>
      <c r="N22" s="115">
        <f t="shared" si="2"/>
        <v>12.666666666666666</v>
      </c>
    </row>
    <row r="23" spans="1:14" ht="19.899999999999999" customHeight="1">
      <c r="A23" s="18">
        <v>19</v>
      </c>
      <c r="B23" s="73" t="s">
        <v>98</v>
      </c>
      <c r="C23" s="47"/>
      <c r="D23" s="19">
        <v>57</v>
      </c>
      <c r="E23" s="20">
        <v>49</v>
      </c>
      <c r="F23" s="21">
        <f t="shared" si="0"/>
        <v>106</v>
      </c>
      <c r="G23" s="22">
        <v>52</v>
      </c>
      <c r="H23" s="21">
        <f t="shared" si="1"/>
        <v>158</v>
      </c>
      <c r="I23" s="99">
        <v>94</v>
      </c>
      <c r="J23" s="103">
        <v>43</v>
      </c>
      <c r="K23" s="101">
        <v>6</v>
      </c>
      <c r="L23" s="71">
        <v>1</v>
      </c>
      <c r="N23" s="115">
        <f t="shared" si="2"/>
        <v>15.666666666666666</v>
      </c>
    </row>
    <row r="24" spans="1:14" ht="19.899999999999999" customHeight="1">
      <c r="A24" s="18">
        <v>20</v>
      </c>
      <c r="B24" s="72" t="s">
        <v>31</v>
      </c>
      <c r="C24" s="47"/>
      <c r="D24" s="19"/>
      <c r="E24" s="20"/>
      <c r="F24" s="21">
        <f t="shared" si="0"/>
        <v>0</v>
      </c>
      <c r="G24" s="22"/>
      <c r="H24" s="21">
        <f t="shared" si="1"/>
        <v>0</v>
      </c>
      <c r="I24" s="99"/>
      <c r="J24" s="103"/>
      <c r="K24" s="101"/>
      <c r="L24" s="71"/>
      <c r="N24" s="11"/>
    </row>
    <row r="25" spans="1:14" ht="19.899999999999999" customHeight="1">
      <c r="A25" s="18">
        <v>21</v>
      </c>
      <c r="B25" s="75" t="s">
        <v>24</v>
      </c>
      <c r="C25" s="47"/>
      <c r="D25" s="19">
        <v>38</v>
      </c>
      <c r="E25" s="20">
        <v>45</v>
      </c>
      <c r="F25" s="21">
        <f t="shared" si="0"/>
        <v>83</v>
      </c>
      <c r="G25" s="22">
        <v>46</v>
      </c>
      <c r="H25" s="21">
        <f t="shared" si="1"/>
        <v>129</v>
      </c>
      <c r="I25" s="99">
        <v>89</v>
      </c>
      <c r="J25" s="102">
        <v>85</v>
      </c>
      <c r="K25" s="101">
        <v>6</v>
      </c>
      <c r="L25" s="71">
        <v>1</v>
      </c>
      <c r="N25" s="115">
        <f>(H25-111)/3</f>
        <v>6</v>
      </c>
    </row>
    <row r="26" spans="1:14" ht="19.899999999999999" customHeight="1">
      <c r="A26" s="18">
        <v>22</v>
      </c>
      <c r="B26" s="78" t="s">
        <v>37</v>
      </c>
      <c r="C26" s="47"/>
      <c r="D26" s="19">
        <v>39</v>
      </c>
      <c r="E26" s="20">
        <v>48</v>
      </c>
      <c r="F26" s="21">
        <f t="shared" si="0"/>
        <v>87</v>
      </c>
      <c r="G26" s="22">
        <v>41</v>
      </c>
      <c r="H26" s="21">
        <f t="shared" si="1"/>
        <v>128</v>
      </c>
      <c r="I26" s="99">
        <v>100</v>
      </c>
      <c r="J26" s="102">
        <v>89</v>
      </c>
      <c r="K26" s="101">
        <v>6</v>
      </c>
      <c r="L26" s="71">
        <v>1</v>
      </c>
      <c r="N26" s="115">
        <f>(H26-111)/3</f>
        <v>5.666666666666667</v>
      </c>
    </row>
    <row r="27" spans="1:14" ht="19.899999999999999" customHeight="1">
      <c r="A27" s="18">
        <v>23</v>
      </c>
      <c r="B27" s="73" t="s">
        <v>111</v>
      </c>
      <c r="C27" s="47">
        <v>1993</v>
      </c>
      <c r="D27" s="19">
        <v>60</v>
      </c>
      <c r="E27" s="20">
        <v>51</v>
      </c>
      <c r="F27" s="21">
        <f t="shared" si="0"/>
        <v>111</v>
      </c>
      <c r="G27" s="22">
        <v>52</v>
      </c>
      <c r="H27" s="21">
        <f t="shared" si="1"/>
        <v>163</v>
      </c>
      <c r="I27" s="99">
        <v>91</v>
      </c>
      <c r="J27" s="102">
        <v>37</v>
      </c>
      <c r="K27" s="101">
        <v>6</v>
      </c>
      <c r="L27" s="71"/>
      <c r="N27" s="115">
        <f>(H27-111)/3</f>
        <v>17.333333333333332</v>
      </c>
    </row>
    <row r="28" spans="1:14" ht="19.899999999999999" customHeight="1">
      <c r="A28" s="18">
        <v>24</v>
      </c>
      <c r="B28" s="73" t="s">
        <v>100</v>
      </c>
      <c r="C28" s="47"/>
      <c r="D28" s="19"/>
      <c r="E28" s="20"/>
      <c r="F28" s="21">
        <f t="shared" si="0"/>
        <v>0</v>
      </c>
      <c r="G28" s="22"/>
      <c r="H28" s="21">
        <f t="shared" si="1"/>
        <v>0</v>
      </c>
      <c r="I28" s="99"/>
      <c r="J28" s="103"/>
      <c r="K28" s="101"/>
      <c r="L28" s="71"/>
      <c r="N28" s="11"/>
    </row>
    <row r="29" spans="1:14" ht="19.899999999999999" customHeight="1">
      <c r="A29" s="18">
        <v>25</v>
      </c>
      <c r="B29" s="78" t="s">
        <v>41</v>
      </c>
      <c r="C29" s="47"/>
      <c r="D29" s="19">
        <v>45</v>
      </c>
      <c r="E29" s="20">
        <v>50</v>
      </c>
      <c r="F29" s="21">
        <f t="shared" si="0"/>
        <v>95</v>
      </c>
      <c r="G29" s="22">
        <v>47</v>
      </c>
      <c r="H29" s="21">
        <f t="shared" si="1"/>
        <v>142</v>
      </c>
      <c r="I29" s="99">
        <v>91</v>
      </c>
      <c r="J29" s="103">
        <v>67</v>
      </c>
      <c r="K29" s="101">
        <v>6</v>
      </c>
      <c r="L29" s="71">
        <v>1</v>
      </c>
      <c r="N29" s="115">
        <f>(H29-111)/3</f>
        <v>10.333333333333334</v>
      </c>
    </row>
    <row r="30" spans="1:14" ht="19.899999999999999" customHeight="1">
      <c r="A30" s="18">
        <v>26</v>
      </c>
      <c r="B30" s="72" t="s">
        <v>67</v>
      </c>
      <c r="C30" s="47"/>
      <c r="D30" s="19"/>
      <c r="E30" s="20"/>
      <c r="F30" s="21">
        <f t="shared" si="0"/>
        <v>0</v>
      </c>
      <c r="G30" s="22"/>
      <c r="H30" s="21">
        <f t="shared" si="1"/>
        <v>0</v>
      </c>
      <c r="I30" s="99"/>
      <c r="J30" s="103"/>
      <c r="K30" s="101"/>
      <c r="L30" s="71"/>
      <c r="N30" s="11"/>
    </row>
    <row r="31" spans="1:14" ht="19.899999999999999" customHeight="1">
      <c r="A31" s="18">
        <v>27</v>
      </c>
      <c r="B31" s="72" t="s">
        <v>58</v>
      </c>
      <c r="C31" s="47"/>
      <c r="D31" s="19"/>
      <c r="E31" s="20"/>
      <c r="F31" s="21">
        <f t="shared" si="0"/>
        <v>0</v>
      </c>
      <c r="G31" s="22"/>
      <c r="H31" s="21">
        <f t="shared" si="1"/>
        <v>0</v>
      </c>
      <c r="I31" s="99"/>
      <c r="J31" s="103"/>
      <c r="K31" s="101"/>
      <c r="L31" s="71"/>
      <c r="N31" s="11"/>
    </row>
    <row r="32" spans="1:14" ht="19.899999999999999" customHeight="1">
      <c r="A32" s="18">
        <v>28</v>
      </c>
      <c r="B32" s="75" t="s">
        <v>43</v>
      </c>
      <c r="C32" s="47"/>
      <c r="D32" s="19">
        <v>44</v>
      </c>
      <c r="E32" s="20">
        <v>41</v>
      </c>
      <c r="F32" s="21">
        <f t="shared" si="0"/>
        <v>85</v>
      </c>
      <c r="G32" s="22">
        <v>39</v>
      </c>
      <c r="H32" s="21">
        <f t="shared" si="1"/>
        <v>124</v>
      </c>
      <c r="I32" s="99">
        <v>95.5</v>
      </c>
      <c r="J32" s="103">
        <v>97</v>
      </c>
      <c r="K32" s="101">
        <v>6</v>
      </c>
      <c r="L32" s="71">
        <v>1</v>
      </c>
      <c r="N32" s="115">
        <f>(H32-111)/3</f>
        <v>4.333333333333333</v>
      </c>
    </row>
    <row r="33" spans="1:14" ht="19.899999999999999" customHeight="1">
      <c r="A33" s="18">
        <v>29</v>
      </c>
      <c r="B33" s="75" t="s">
        <v>59</v>
      </c>
      <c r="C33" s="47"/>
      <c r="D33" s="19"/>
      <c r="E33" s="20"/>
      <c r="F33" s="21">
        <f t="shared" si="0"/>
        <v>0</v>
      </c>
      <c r="G33" s="22"/>
      <c r="H33" s="21">
        <f t="shared" si="1"/>
        <v>0</v>
      </c>
      <c r="I33" s="99"/>
      <c r="J33" s="102"/>
      <c r="K33" s="101"/>
      <c r="L33" s="71"/>
      <c r="N33" s="6"/>
    </row>
    <row r="34" spans="1:14" ht="19.899999999999999" customHeight="1">
      <c r="A34" s="18">
        <v>30</v>
      </c>
      <c r="B34" s="78" t="s">
        <v>36</v>
      </c>
      <c r="C34" s="47"/>
      <c r="D34" s="19"/>
      <c r="E34" s="20"/>
      <c r="F34" s="21">
        <f t="shared" si="0"/>
        <v>0</v>
      </c>
      <c r="G34" s="22"/>
      <c r="H34" s="21">
        <f t="shared" si="1"/>
        <v>0</v>
      </c>
      <c r="I34" s="99"/>
      <c r="J34" s="103"/>
      <c r="K34" s="101"/>
      <c r="L34" s="71"/>
      <c r="N34" s="11"/>
    </row>
    <row r="35" spans="1:14" ht="19.899999999999999" customHeight="1">
      <c r="A35" s="18">
        <v>31</v>
      </c>
      <c r="B35" s="75" t="s">
        <v>23</v>
      </c>
      <c r="C35" s="47"/>
      <c r="D35" s="19">
        <v>48</v>
      </c>
      <c r="E35" s="20">
        <v>48</v>
      </c>
      <c r="F35" s="21">
        <f t="shared" si="0"/>
        <v>96</v>
      </c>
      <c r="G35" s="22">
        <v>46</v>
      </c>
      <c r="H35" s="21">
        <f t="shared" si="1"/>
        <v>142</v>
      </c>
      <c r="I35" s="99">
        <v>85</v>
      </c>
      <c r="J35" s="102">
        <v>69</v>
      </c>
      <c r="K35" s="101">
        <v>6</v>
      </c>
      <c r="L35" s="71">
        <v>1</v>
      </c>
      <c r="N35" s="115">
        <f>(H35-111)/3</f>
        <v>10.333333333333334</v>
      </c>
    </row>
    <row r="36" spans="1:14" ht="19.899999999999999" customHeight="1">
      <c r="A36" s="18">
        <v>32</v>
      </c>
      <c r="B36" s="78" t="s">
        <v>34</v>
      </c>
      <c r="C36" s="47"/>
      <c r="D36" s="19">
        <v>50</v>
      </c>
      <c r="E36" s="20">
        <v>49</v>
      </c>
      <c r="F36" s="21">
        <f t="shared" si="0"/>
        <v>99</v>
      </c>
      <c r="G36" s="22">
        <v>46</v>
      </c>
      <c r="H36" s="21">
        <f t="shared" si="1"/>
        <v>145</v>
      </c>
      <c r="I36" s="99">
        <v>89</v>
      </c>
      <c r="J36" s="102">
        <v>65</v>
      </c>
      <c r="K36" s="101">
        <v>6</v>
      </c>
      <c r="L36" s="71"/>
      <c r="N36" s="115">
        <f>(H36-111)/3</f>
        <v>11.333333333333334</v>
      </c>
    </row>
    <row r="37" spans="1:14" ht="19.899999999999999" customHeight="1">
      <c r="A37" s="18">
        <v>33</v>
      </c>
      <c r="B37" s="72" t="s">
        <v>33</v>
      </c>
      <c r="C37" s="34"/>
      <c r="D37" s="19"/>
      <c r="E37" s="20"/>
      <c r="F37" s="21">
        <f t="shared" ref="F37:F68" si="3">SUM(D37:E37)</f>
        <v>0</v>
      </c>
      <c r="G37" s="22"/>
      <c r="H37" s="21">
        <f t="shared" ref="H37:H68" si="4">SUM(F37:G37)</f>
        <v>0</v>
      </c>
      <c r="I37" s="99"/>
      <c r="J37" s="103"/>
      <c r="K37" s="101"/>
      <c r="L37" s="71"/>
      <c r="N37" s="11"/>
    </row>
    <row r="38" spans="1:14" ht="19.899999999999999" customHeight="1">
      <c r="A38" s="18">
        <v>34</v>
      </c>
      <c r="B38" s="76" t="s">
        <v>45</v>
      </c>
      <c r="C38" s="34"/>
      <c r="D38" s="19">
        <v>52</v>
      </c>
      <c r="E38" s="20">
        <v>53</v>
      </c>
      <c r="F38" s="21">
        <f t="shared" si="3"/>
        <v>105</v>
      </c>
      <c r="G38" s="22">
        <v>52</v>
      </c>
      <c r="H38" s="21">
        <f t="shared" si="4"/>
        <v>157</v>
      </c>
      <c r="I38" s="99">
        <v>97</v>
      </c>
      <c r="J38" s="102">
        <v>45</v>
      </c>
      <c r="K38" s="101">
        <v>6</v>
      </c>
      <c r="L38" s="71">
        <v>1</v>
      </c>
      <c r="N38" s="115">
        <f>(H38-111)/3</f>
        <v>15.333333333333334</v>
      </c>
    </row>
    <row r="39" spans="1:14" ht="19.899999999999999" customHeight="1">
      <c r="A39" s="18">
        <v>35</v>
      </c>
      <c r="B39" s="90" t="s">
        <v>63</v>
      </c>
      <c r="C39" s="34"/>
      <c r="D39" s="19">
        <v>43</v>
      </c>
      <c r="E39" s="20">
        <v>42</v>
      </c>
      <c r="F39" s="21">
        <f t="shared" si="3"/>
        <v>85</v>
      </c>
      <c r="G39" s="22">
        <v>43</v>
      </c>
      <c r="H39" s="21">
        <f t="shared" si="4"/>
        <v>128</v>
      </c>
      <c r="I39" s="23">
        <v>100</v>
      </c>
      <c r="J39" s="11">
        <v>87</v>
      </c>
      <c r="K39" s="110">
        <v>6</v>
      </c>
      <c r="L39" s="25">
        <v>1</v>
      </c>
      <c r="N39" s="115">
        <f>(H39-111)/3</f>
        <v>5.666666666666667</v>
      </c>
    </row>
    <row r="40" spans="1:14" ht="19.899999999999999" customHeight="1">
      <c r="A40" s="18">
        <v>36</v>
      </c>
      <c r="B40" s="72" t="s">
        <v>79</v>
      </c>
      <c r="C40" s="34"/>
      <c r="D40" s="19"/>
      <c r="E40" s="20"/>
      <c r="F40" s="21">
        <f t="shared" si="3"/>
        <v>0</v>
      </c>
      <c r="G40" s="22"/>
      <c r="H40" s="21">
        <f t="shared" si="4"/>
        <v>0</v>
      </c>
      <c r="I40" s="23"/>
      <c r="J40" s="11"/>
      <c r="K40" s="110"/>
      <c r="L40" s="25"/>
      <c r="N40" s="11"/>
    </row>
    <row r="41" spans="1:14" ht="19.899999999999999" customHeight="1">
      <c r="A41" s="18">
        <v>37</v>
      </c>
      <c r="B41" s="73" t="s">
        <v>113</v>
      </c>
      <c r="C41" s="34"/>
      <c r="D41" s="19">
        <v>44</v>
      </c>
      <c r="E41" s="20">
        <v>47</v>
      </c>
      <c r="F41" s="21">
        <f t="shared" si="3"/>
        <v>91</v>
      </c>
      <c r="G41" s="22">
        <v>39</v>
      </c>
      <c r="H41" s="21">
        <f t="shared" si="4"/>
        <v>130</v>
      </c>
      <c r="I41" s="23">
        <v>100</v>
      </c>
      <c r="J41" s="11">
        <v>83</v>
      </c>
      <c r="K41" s="110">
        <v>6</v>
      </c>
      <c r="L41" s="25">
        <v>1</v>
      </c>
      <c r="N41" s="115">
        <f>(H41-111)/3</f>
        <v>6.333333333333333</v>
      </c>
    </row>
    <row r="42" spans="1:14" ht="19.899999999999999" customHeight="1">
      <c r="A42" s="18">
        <v>38</v>
      </c>
      <c r="B42" s="72" t="s">
        <v>39</v>
      </c>
      <c r="C42" s="34"/>
      <c r="D42" s="19"/>
      <c r="E42" s="20"/>
      <c r="F42" s="21">
        <f t="shared" si="3"/>
        <v>0</v>
      </c>
      <c r="G42" s="22"/>
      <c r="H42" s="21">
        <f t="shared" si="4"/>
        <v>0</v>
      </c>
      <c r="I42" s="23"/>
      <c r="J42" s="11"/>
      <c r="K42" s="110"/>
      <c r="L42" s="25"/>
      <c r="N42" s="11"/>
    </row>
    <row r="43" spans="1:14" ht="19.899999999999999" customHeight="1">
      <c r="A43" s="18">
        <v>39</v>
      </c>
      <c r="B43" s="75" t="s">
        <v>80</v>
      </c>
      <c r="C43" s="34"/>
      <c r="D43" s="19"/>
      <c r="E43" s="20"/>
      <c r="F43" s="21">
        <f t="shared" si="3"/>
        <v>0</v>
      </c>
      <c r="G43" s="22"/>
      <c r="H43" s="21">
        <f t="shared" si="4"/>
        <v>0</v>
      </c>
      <c r="I43" s="23"/>
      <c r="J43" s="11"/>
      <c r="K43" s="110"/>
      <c r="L43" s="25"/>
      <c r="N43" s="11"/>
    </row>
    <row r="44" spans="1:14" ht="19.899999999999999" customHeight="1">
      <c r="A44" s="18">
        <v>40</v>
      </c>
      <c r="B44" s="72" t="s">
        <v>75</v>
      </c>
      <c r="C44" s="34"/>
      <c r="D44" s="19"/>
      <c r="E44" s="20"/>
      <c r="F44" s="21">
        <f t="shared" si="3"/>
        <v>0</v>
      </c>
      <c r="G44" s="22"/>
      <c r="H44" s="21">
        <f t="shared" si="4"/>
        <v>0</v>
      </c>
      <c r="I44" s="23"/>
      <c r="J44" s="11"/>
      <c r="K44" s="110"/>
      <c r="L44" s="25"/>
      <c r="N44" s="11"/>
    </row>
    <row r="45" spans="1:14" ht="19.899999999999999" customHeight="1">
      <c r="A45" s="18">
        <v>41</v>
      </c>
      <c r="B45" s="78" t="s">
        <v>106</v>
      </c>
      <c r="C45" s="34"/>
      <c r="D45" s="19"/>
      <c r="E45" s="20"/>
      <c r="F45" s="21">
        <f t="shared" si="3"/>
        <v>0</v>
      </c>
      <c r="G45" s="22"/>
      <c r="H45" s="21">
        <f t="shared" si="4"/>
        <v>0</v>
      </c>
      <c r="I45" s="23"/>
      <c r="J45" s="11"/>
      <c r="K45" s="110"/>
      <c r="L45" s="25"/>
      <c r="N45" s="11"/>
    </row>
    <row r="46" spans="1:14" ht="19.899999999999999" customHeight="1">
      <c r="A46" s="18">
        <v>42</v>
      </c>
      <c r="B46" s="72" t="s">
        <v>18</v>
      </c>
      <c r="C46" s="34"/>
      <c r="D46" s="19"/>
      <c r="E46" s="20"/>
      <c r="F46" s="21">
        <f t="shared" si="3"/>
        <v>0</v>
      </c>
      <c r="G46" s="22"/>
      <c r="H46" s="21">
        <f t="shared" si="4"/>
        <v>0</v>
      </c>
      <c r="I46" s="23"/>
      <c r="J46" s="11"/>
      <c r="K46" s="110"/>
      <c r="L46" s="25"/>
      <c r="N46" s="11"/>
    </row>
    <row r="47" spans="1:14" ht="19.899999999999999" customHeight="1">
      <c r="A47" s="18">
        <v>43</v>
      </c>
      <c r="B47" s="80" t="s">
        <v>19</v>
      </c>
      <c r="C47" s="34"/>
      <c r="D47" s="19">
        <v>49</v>
      </c>
      <c r="E47" s="20">
        <v>49</v>
      </c>
      <c r="F47" s="21">
        <f t="shared" si="3"/>
        <v>98</v>
      </c>
      <c r="G47" s="22">
        <v>52</v>
      </c>
      <c r="H47" s="21">
        <f t="shared" si="4"/>
        <v>150</v>
      </c>
      <c r="I47" s="23">
        <v>98.5</v>
      </c>
      <c r="J47" s="11">
        <v>51</v>
      </c>
      <c r="K47" s="110">
        <v>6</v>
      </c>
      <c r="L47" s="25">
        <v>1</v>
      </c>
      <c r="N47" s="115">
        <f>(H47-111)/3</f>
        <v>13</v>
      </c>
    </row>
    <row r="48" spans="1:14" ht="19.899999999999999" customHeight="1">
      <c r="A48" s="18">
        <v>44</v>
      </c>
      <c r="B48" s="75" t="s">
        <v>20</v>
      </c>
      <c r="C48" s="34"/>
      <c r="D48" s="19">
        <v>47</v>
      </c>
      <c r="E48" s="20">
        <v>41</v>
      </c>
      <c r="F48" s="21">
        <f t="shared" si="3"/>
        <v>88</v>
      </c>
      <c r="G48" s="22">
        <v>39</v>
      </c>
      <c r="H48" s="21">
        <f t="shared" si="4"/>
        <v>127</v>
      </c>
      <c r="I48" s="23">
        <v>91</v>
      </c>
      <c r="J48" s="11">
        <v>91</v>
      </c>
      <c r="K48" s="110">
        <v>6</v>
      </c>
      <c r="L48" s="25">
        <v>1</v>
      </c>
      <c r="N48" s="115">
        <f>(H48-111)/3</f>
        <v>5.333333333333333</v>
      </c>
    </row>
    <row r="49" spans="1:14" ht="19.899999999999999" customHeight="1">
      <c r="A49" s="18">
        <v>45</v>
      </c>
      <c r="B49" s="72" t="s">
        <v>42</v>
      </c>
      <c r="C49" s="34"/>
      <c r="D49" s="19"/>
      <c r="E49" s="20"/>
      <c r="F49" s="21">
        <f t="shared" si="3"/>
        <v>0</v>
      </c>
      <c r="G49" s="22"/>
      <c r="H49" s="21">
        <f t="shared" si="4"/>
        <v>0</v>
      </c>
      <c r="I49" s="23"/>
      <c r="J49" s="11"/>
      <c r="K49" s="110"/>
      <c r="L49" s="25"/>
      <c r="N49" s="11"/>
    </row>
    <row r="50" spans="1:14" ht="19.899999999999999" customHeight="1">
      <c r="A50" s="18">
        <v>46</v>
      </c>
      <c r="B50" s="73" t="s">
        <v>114</v>
      </c>
      <c r="C50" s="34">
        <v>1998</v>
      </c>
      <c r="D50" s="19">
        <v>58</v>
      </c>
      <c r="E50" s="20">
        <v>60</v>
      </c>
      <c r="F50" s="21">
        <f t="shared" si="3"/>
        <v>118</v>
      </c>
      <c r="G50" s="22">
        <v>60</v>
      </c>
      <c r="H50" s="21">
        <f t="shared" si="4"/>
        <v>178</v>
      </c>
      <c r="I50" s="23">
        <v>89</v>
      </c>
      <c r="J50" s="6">
        <v>33</v>
      </c>
      <c r="K50" s="110">
        <v>6</v>
      </c>
      <c r="L50" s="25"/>
      <c r="N50" s="115">
        <f>(H50-111)/3</f>
        <v>22.333333333333332</v>
      </c>
    </row>
    <row r="51" spans="1:14" ht="19.899999999999999" customHeight="1">
      <c r="A51" s="18">
        <v>47</v>
      </c>
      <c r="B51" s="74" t="s">
        <v>38</v>
      </c>
      <c r="C51" s="34"/>
      <c r="D51" s="19"/>
      <c r="E51" s="20"/>
      <c r="F51" s="21">
        <f t="shared" si="3"/>
        <v>0</v>
      </c>
      <c r="G51" s="22"/>
      <c r="H51" s="21">
        <f t="shared" si="4"/>
        <v>0</v>
      </c>
      <c r="I51" s="23"/>
      <c r="J51" s="11"/>
      <c r="K51" s="110"/>
      <c r="L51" s="25"/>
      <c r="N51" s="11"/>
    </row>
    <row r="52" spans="1:14" ht="19.899999999999999" customHeight="1">
      <c r="A52" s="18">
        <v>48</v>
      </c>
      <c r="B52" s="76" t="s">
        <v>44</v>
      </c>
      <c r="C52" s="34"/>
      <c r="D52" s="19"/>
      <c r="E52" s="20"/>
      <c r="F52" s="21">
        <f t="shared" si="3"/>
        <v>0</v>
      </c>
      <c r="G52" s="22"/>
      <c r="H52" s="21">
        <f t="shared" si="4"/>
        <v>0</v>
      </c>
      <c r="I52" s="23"/>
      <c r="J52" s="11"/>
      <c r="K52" s="110"/>
      <c r="L52" s="25"/>
      <c r="N52" s="11"/>
    </row>
    <row r="53" spans="1:14" ht="19.899999999999999" customHeight="1">
      <c r="A53" s="18">
        <v>49</v>
      </c>
      <c r="B53" s="78" t="s">
        <v>64</v>
      </c>
      <c r="C53" s="34"/>
      <c r="D53" s="19">
        <v>50</v>
      </c>
      <c r="E53" s="20">
        <v>50</v>
      </c>
      <c r="F53" s="21">
        <f t="shared" si="3"/>
        <v>100</v>
      </c>
      <c r="G53" s="22">
        <v>50</v>
      </c>
      <c r="H53" s="21">
        <f t="shared" si="4"/>
        <v>150</v>
      </c>
      <c r="I53" s="23">
        <v>87</v>
      </c>
      <c r="J53" s="6">
        <v>53</v>
      </c>
      <c r="K53" s="110">
        <v>6</v>
      </c>
      <c r="L53" s="25">
        <v>1</v>
      </c>
      <c r="N53" s="115">
        <f>(H53-111)/3</f>
        <v>13</v>
      </c>
    </row>
    <row r="54" spans="1:14" ht="19.899999999999999" customHeight="1">
      <c r="A54" s="18">
        <v>50</v>
      </c>
      <c r="B54" s="91" t="s">
        <v>101</v>
      </c>
      <c r="C54" s="34"/>
      <c r="D54" s="19"/>
      <c r="E54" s="20"/>
      <c r="F54" s="21">
        <f t="shared" si="3"/>
        <v>0</v>
      </c>
      <c r="G54" s="22"/>
      <c r="H54" s="21">
        <f t="shared" si="4"/>
        <v>0</v>
      </c>
      <c r="I54" s="23"/>
      <c r="J54" s="11"/>
      <c r="K54" s="110"/>
      <c r="L54" s="25"/>
      <c r="N54" s="11"/>
    </row>
    <row r="55" spans="1:14" ht="19.899999999999999" customHeight="1">
      <c r="A55" s="18">
        <v>51</v>
      </c>
      <c r="B55" s="72" t="s">
        <v>66</v>
      </c>
      <c r="C55" s="34"/>
      <c r="D55" s="19"/>
      <c r="E55" s="20"/>
      <c r="F55" s="21">
        <f t="shared" si="3"/>
        <v>0</v>
      </c>
      <c r="G55" s="22"/>
      <c r="H55" s="21">
        <f t="shared" si="4"/>
        <v>0</v>
      </c>
      <c r="I55" s="23"/>
      <c r="J55" s="11"/>
      <c r="K55" s="110"/>
      <c r="L55" s="25"/>
      <c r="N55" s="11"/>
    </row>
    <row r="56" spans="1:14" ht="19.899999999999999" customHeight="1">
      <c r="A56" s="18">
        <v>52</v>
      </c>
      <c r="B56" s="112" t="s">
        <v>123</v>
      </c>
      <c r="C56" s="34"/>
      <c r="D56" s="19"/>
      <c r="E56" s="20"/>
      <c r="F56" s="21">
        <f t="shared" si="3"/>
        <v>0</v>
      </c>
      <c r="G56" s="22"/>
      <c r="H56" s="21">
        <f t="shared" si="4"/>
        <v>0</v>
      </c>
      <c r="I56" s="23"/>
      <c r="J56" s="11"/>
      <c r="K56" s="110"/>
      <c r="L56" s="25"/>
      <c r="N56" s="11"/>
    </row>
    <row r="57" spans="1:14" ht="19.899999999999999" customHeight="1">
      <c r="A57" s="18">
        <v>53</v>
      </c>
      <c r="B57" s="72" t="s">
        <v>35</v>
      </c>
      <c r="C57" s="34"/>
      <c r="D57" s="19"/>
      <c r="E57" s="20"/>
      <c r="F57" s="21">
        <f t="shared" si="3"/>
        <v>0</v>
      </c>
      <c r="G57" s="22"/>
      <c r="H57" s="21">
        <f t="shared" si="4"/>
        <v>0</v>
      </c>
      <c r="I57" s="23"/>
      <c r="J57" s="11"/>
      <c r="K57" s="110"/>
      <c r="L57" s="25"/>
      <c r="N57" s="11"/>
    </row>
    <row r="58" spans="1:14" ht="19.899999999999999" customHeight="1">
      <c r="A58" s="18">
        <v>54</v>
      </c>
      <c r="B58" s="72" t="s">
        <v>60</v>
      </c>
      <c r="C58" s="34"/>
      <c r="D58" s="19"/>
      <c r="E58" s="20"/>
      <c r="F58" s="21">
        <f t="shared" si="3"/>
        <v>0</v>
      </c>
      <c r="G58" s="22"/>
      <c r="H58" s="21">
        <f t="shared" si="4"/>
        <v>0</v>
      </c>
      <c r="I58" s="23"/>
      <c r="J58" s="11"/>
      <c r="K58" s="110"/>
      <c r="L58" s="25"/>
      <c r="N58" s="11"/>
    </row>
    <row r="59" spans="1:14" ht="19.899999999999999" customHeight="1">
      <c r="A59" s="18">
        <v>55</v>
      </c>
      <c r="B59" s="78" t="s">
        <v>47</v>
      </c>
      <c r="C59" s="34"/>
      <c r="D59" s="19"/>
      <c r="E59" s="20"/>
      <c r="F59" s="21">
        <f t="shared" si="3"/>
        <v>0</v>
      </c>
      <c r="G59" s="22"/>
      <c r="H59" s="21">
        <f t="shared" si="4"/>
        <v>0</v>
      </c>
      <c r="I59" s="23"/>
      <c r="J59" s="11"/>
      <c r="K59" s="110"/>
      <c r="L59" s="25"/>
      <c r="N59" s="11"/>
    </row>
    <row r="60" spans="1:14" ht="19.899999999999999" customHeight="1">
      <c r="A60" s="18">
        <v>56</v>
      </c>
      <c r="B60" s="78" t="s">
        <v>25</v>
      </c>
      <c r="C60" s="34"/>
      <c r="D60" s="19">
        <v>56</v>
      </c>
      <c r="E60" s="20">
        <v>48</v>
      </c>
      <c r="F60" s="21">
        <f t="shared" si="3"/>
        <v>104</v>
      </c>
      <c r="G60" s="22">
        <v>50</v>
      </c>
      <c r="H60" s="21">
        <f t="shared" si="4"/>
        <v>154</v>
      </c>
      <c r="I60" s="23">
        <v>85</v>
      </c>
      <c r="J60" s="6">
        <v>49</v>
      </c>
      <c r="K60" s="110">
        <v>6</v>
      </c>
      <c r="L60" s="25">
        <v>1</v>
      </c>
      <c r="N60" s="115">
        <f>(H60-111)/3</f>
        <v>14.333333333333334</v>
      </c>
    </row>
    <row r="61" spans="1:14" ht="19.899999999999999" customHeight="1">
      <c r="A61" s="18">
        <v>57</v>
      </c>
      <c r="B61" s="74" t="s">
        <v>74</v>
      </c>
      <c r="C61" s="34"/>
      <c r="D61" s="19">
        <v>55</v>
      </c>
      <c r="E61" s="20">
        <v>48</v>
      </c>
      <c r="F61" s="21">
        <f t="shared" si="3"/>
        <v>103</v>
      </c>
      <c r="G61" s="22">
        <v>53</v>
      </c>
      <c r="H61" s="21">
        <f t="shared" si="4"/>
        <v>156</v>
      </c>
      <c r="I61" s="23">
        <v>94</v>
      </c>
      <c r="J61" s="11">
        <v>47</v>
      </c>
      <c r="K61" s="110">
        <v>6</v>
      </c>
      <c r="L61" s="25">
        <v>1</v>
      </c>
      <c r="N61" s="115">
        <f>(H61-111)/3</f>
        <v>15</v>
      </c>
    </row>
    <row r="62" spans="1:14" ht="19.899999999999999" customHeight="1">
      <c r="A62" s="18">
        <v>58</v>
      </c>
      <c r="B62" s="74" t="s">
        <v>81</v>
      </c>
      <c r="C62" s="34"/>
      <c r="D62" s="19"/>
      <c r="E62" s="20"/>
      <c r="F62" s="21">
        <f t="shared" si="3"/>
        <v>0</v>
      </c>
      <c r="G62" s="22"/>
      <c r="H62" s="21">
        <f t="shared" si="4"/>
        <v>0</v>
      </c>
      <c r="I62" s="23"/>
      <c r="J62" s="11"/>
      <c r="K62" s="110"/>
      <c r="L62" s="25"/>
      <c r="N62" s="11"/>
    </row>
    <row r="63" spans="1:14" ht="19.899999999999999" customHeight="1">
      <c r="A63" s="18">
        <v>59</v>
      </c>
      <c r="B63" s="76" t="s">
        <v>40</v>
      </c>
      <c r="C63" s="34"/>
      <c r="D63" s="19">
        <v>48</v>
      </c>
      <c r="E63" s="20">
        <v>54</v>
      </c>
      <c r="F63" s="21">
        <f t="shared" si="3"/>
        <v>102</v>
      </c>
      <c r="G63" s="22">
        <v>48</v>
      </c>
      <c r="H63" s="21">
        <f t="shared" si="4"/>
        <v>150</v>
      </c>
      <c r="I63" s="23">
        <v>100</v>
      </c>
      <c r="J63" s="6">
        <v>57</v>
      </c>
      <c r="K63" s="110">
        <v>6</v>
      </c>
      <c r="L63" s="25">
        <v>1</v>
      </c>
      <c r="N63" s="115">
        <f>(H63-111)/3</f>
        <v>13</v>
      </c>
    </row>
    <row r="64" spans="1:14" ht="19.899999999999999" customHeight="1">
      <c r="A64" s="18">
        <v>60</v>
      </c>
      <c r="B64" s="73" t="s">
        <v>99</v>
      </c>
      <c r="C64" s="34"/>
      <c r="D64" s="19">
        <v>50</v>
      </c>
      <c r="E64" s="20">
        <v>42</v>
      </c>
      <c r="F64" s="21">
        <f t="shared" si="3"/>
        <v>92</v>
      </c>
      <c r="G64" s="22">
        <v>49</v>
      </c>
      <c r="H64" s="21">
        <f t="shared" si="4"/>
        <v>141</v>
      </c>
      <c r="I64" s="23">
        <v>97</v>
      </c>
      <c r="J64" s="11">
        <v>71</v>
      </c>
      <c r="K64" s="110">
        <v>6</v>
      </c>
      <c r="L64" s="25">
        <v>1</v>
      </c>
      <c r="N64" s="115">
        <f>(H64-111)/3</f>
        <v>10</v>
      </c>
    </row>
    <row r="65" spans="1:14" ht="19.899999999999999" customHeight="1">
      <c r="A65" s="18">
        <v>61</v>
      </c>
      <c r="B65" s="76" t="s">
        <v>62</v>
      </c>
      <c r="C65" s="34"/>
      <c r="D65" s="19"/>
      <c r="E65" s="20"/>
      <c r="F65" s="21">
        <f t="shared" si="3"/>
        <v>0</v>
      </c>
      <c r="G65" s="22"/>
      <c r="H65" s="21">
        <f t="shared" si="4"/>
        <v>0</v>
      </c>
      <c r="I65" s="23"/>
      <c r="J65" s="11"/>
      <c r="K65" s="110"/>
      <c r="L65" s="25"/>
      <c r="N65" s="11"/>
    </row>
    <row r="66" spans="1:14" ht="19.899999999999999" customHeight="1">
      <c r="A66" s="18">
        <v>62</v>
      </c>
      <c r="B66" s="72" t="s">
        <v>61</v>
      </c>
      <c r="C66" s="34"/>
      <c r="D66" s="19"/>
      <c r="E66" s="20"/>
      <c r="F66" s="21">
        <f t="shared" si="3"/>
        <v>0</v>
      </c>
      <c r="G66" s="22"/>
      <c r="H66" s="21">
        <f t="shared" si="4"/>
        <v>0</v>
      </c>
      <c r="I66" s="23"/>
      <c r="J66" s="11"/>
      <c r="K66" s="110"/>
      <c r="L66" s="25"/>
      <c r="N66" s="11"/>
    </row>
    <row r="67" spans="1:14" ht="19.899999999999999" customHeight="1">
      <c r="A67" s="18">
        <v>63</v>
      </c>
      <c r="B67" s="92" t="s">
        <v>115</v>
      </c>
      <c r="C67" s="34"/>
      <c r="D67" s="19"/>
      <c r="E67" s="20"/>
      <c r="F67" s="21">
        <f t="shared" si="3"/>
        <v>0</v>
      </c>
      <c r="G67" s="22"/>
      <c r="H67" s="21">
        <f t="shared" si="4"/>
        <v>0</v>
      </c>
      <c r="I67" s="23"/>
      <c r="J67" s="11"/>
      <c r="K67" s="110"/>
      <c r="L67" s="25"/>
      <c r="N67" s="11"/>
    </row>
    <row r="68" spans="1:14" ht="19.899999999999999" customHeight="1">
      <c r="A68" s="18">
        <v>64</v>
      </c>
      <c r="B68" s="72" t="s">
        <v>76</v>
      </c>
      <c r="C68" s="34"/>
      <c r="D68" s="19"/>
      <c r="E68" s="20"/>
      <c r="F68" s="21">
        <f t="shared" si="3"/>
        <v>0</v>
      </c>
      <c r="G68" s="22"/>
      <c r="H68" s="21">
        <f t="shared" si="4"/>
        <v>0</v>
      </c>
      <c r="I68" s="23"/>
      <c r="J68" s="11"/>
      <c r="K68" s="110"/>
      <c r="L68" s="25"/>
      <c r="N68" s="11"/>
    </row>
    <row r="69" spans="1:14" ht="19.899999999999999" customHeight="1">
      <c r="A69" s="18">
        <v>65</v>
      </c>
      <c r="B69" s="74" t="s">
        <v>96</v>
      </c>
      <c r="C69" s="34"/>
      <c r="D69" s="19">
        <v>48</v>
      </c>
      <c r="E69" s="20">
        <v>49</v>
      </c>
      <c r="F69" s="21">
        <f t="shared" ref="F69:F74" si="5">SUM(D69:E69)</f>
        <v>97</v>
      </c>
      <c r="G69" s="22">
        <v>51</v>
      </c>
      <c r="H69" s="21">
        <f t="shared" ref="H69:H74" si="6">SUM(F69:G69)</f>
        <v>148</v>
      </c>
      <c r="I69" s="23">
        <v>97</v>
      </c>
      <c r="J69" s="6">
        <v>61</v>
      </c>
      <c r="K69" s="110">
        <v>6</v>
      </c>
      <c r="L69" s="25">
        <v>1</v>
      </c>
      <c r="N69" s="115">
        <f>(H69-111)/3</f>
        <v>12.333333333333334</v>
      </c>
    </row>
    <row r="70" spans="1:14" ht="19.899999999999999" customHeight="1">
      <c r="A70" s="18">
        <v>66</v>
      </c>
      <c r="B70" s="81" t="s">
        <v>27</v>
      </c>
      <c r="C70" s="34"/>
      <c r="D70" s="19">
        <v>53</v>
      </c>
      <c r="E70" s="20">
        <v>53</v>
      </c>
      <c r="F70" s="21">
        <f t="shared" si="5"/>
        <v>106</v>
      </c>
      <c r="G70" s="22">
        <v>54</v>
      </c>
      <c r="H70" s="21">
        <f t="shared" si="6"/>
        <v>160</v>
      </c>
      <c r="I70" s="23">
        <v>100</v>
      </c>
      <c r="J70" s="6">
        <v>41</v>
      </c>
      <c r="K70" s="110">
        <v>6</v>
      </c>
      <c r="L70" s="25">
        <v>1</v>
      </c>
      <c r="N70" s="115">
        <f>(H70-111)/3</f>
        <v>16.333333333333332</v>
      </c>
    </row>
    <row r="71" spans="1:14" ht="19.899999999999999" customHeight="1">
      <c r="A71" s="18">
        <v>67</v>
      </c>
      <c r="B71" s="76" t="s">
        <v>28</v>
      </c>
      <c r="C71" s="34"/>
      <c r="D71" s="19"/>
      <c r="E71" s="20"/>
      <c r="F71" s="21">
        <f t="shared" si="5"/>
        <v>0</v>
      </c>
      <c r="G71" s="22"/>
      <c r="H71" s="21">
        <f t="shared" si="6"/>
        <v>0</v>
      </c>
      <c r="I71" s="23"/>
      <c r="J71" s="11"/>
      <c r="K71" s="110"/>
      <c r="L71" s="25"/>
      <c r="N71" s="11"/>
    </row>
    <row r="72" spans="1:14" ht="19.899999999999999" customHeight="1">
      <c r="A72" s="18">
        <v>68</v>
      </c>
      <c r="B72" s="78" t="s">
        <v>26</v>
      </c>
      <c r="C72" s="34"/>
      <c r="D72" s="19">
        <v>46</v>
      </c>
      <c r="E72" s="20">
        <v>49</v>
      </c>
      <c r="F72" s="21">
        <f t="shared" si="5"/>
        <v>95</v>
      </c>
      <c r="G72" s="22">
        <v>44</v>
      </c>
      <c r="H72" s="21">
        <f t="shared" si="6"/>
        <v>139</v>
      </c>
      <c r="I72" s="23">
        <v>94</v>
      </c>
      <c r="J72" s="11">
        <v>75</v>
      </c>
      <c r="K72" s="110">
        <v>6</v>
      </c>
      <c r="L72" s="25">
        <v>1</v>
      </c>
      <c r="N72" s="115">
        <f>(H72-111)/3</f>
        <v>9.3333333333333339</v>
      </c>
    </row>
    <row r="73" spans="1:14" ht="19.899999999999999" customHeight="1">
      <c r="A73" s="18">
        <v>69</v>
      </c>
      <c r="B73" s="72" t="s">
        <v>72</v>
      </c>
      <c r="C73" s="34"/>
      <c r="D73" s="19"/>
      <c r="E73" s="20"/>
      <c r="F73" s="21">
        <f t="shared" si="5"/>
        <v>0</v>
      </c>
      <c r="G73" s="22"/>
      <c r="H73" s="21">
        <f t="shared" si="6"/>
        <v>0</v>
      </c>
      <c r="I73" s="23"/>
      <c r="J73" s="11"/>
      <c r="K73" s="25"/>
      <c r="L73" s="25"/>
      <c r="N73" s="11"/>
    </row>
    <row r="74" spans="1:14" ht="19.899999999999999" customHeight="1">
      <c r="A74" s="18">
        <v>70</v>
      </c>
      <c r="B74" s="81" t="s">
        <v>73</v>
      </c>
      <c r="C74" s="34"/>
      <c r="D74" s="19">
        <v>66</v>
      </c>
      <c r="E74" s="20">
        <v>60</v>
      </c>
      <c r="F74" s="21">
        <f t="shared" si="5"/>
        <v>126</v>
      </c>
      <c r="G74" s="22">
        <v>59</v>
      </c>
      <c r="H74" s="21">
        <f t="shared" si="6"/>
        <v>185</v>
      </c>
      <c r="I74" s="23">
        <v>97</v>
      </c>
      <c r="J74" s="11">
        <v>31</v>
      </c>
      <c r="K74" s="110">
        <v>6</v>
      </c>
      <c r="L74" s="25">
        <v>1</v>
      </c>
      <c r="N74" s="115">
        <f>(H74-111)/3</f>
        <v>24.666666666666668</v>
      </c>
    </row>
    <row r="75" spans="1:14" ht="19.899999999999999" customHeight="1">
      <c r="A75" s="18">
        <v>71</v>
      </c>
      <c r="B75" s="118" t="s">
        <v>127</v>
      </c>
      <c r="C75" s="34"/>
      <c r="D75" s="19"/>
      <c r="E75" s="20"/>
      <c r="F75" s="21">
        <f t="shared" ref="F75:F76" si="7">SUM(D75:E75)</f>
        <v>0</v>
      </c>
      <c r="G75" s="22"/>
      <c r="H75" s="21">
        <f t="shared" ref="H75:H76" si="8">SUM(F75:G75)</f>
        <v>0</v>
      </c>
      <c r="I75" s="23"/>
      <c r="J75" s="11"/>
      <c r="K75" s="25"/>
      <c r="L75" s="25"/>
      <c r="N75" s="11"/>
    </row>
    <row r="76" spans="1:14" ht="19.899999999999999" customHeight="1">
      <c r="A76" s="18">
        <v>72</v>
      </c>
      <c r="B76" s="118" t="s">
        <v>128</v>
      </c>
      <c r="C76" s="34"/>
      <c r="D76" s="19"/>
      <c r="E76" s="20"/>
      <c r="F76" s="21">
        <f t="shared" si="7"/>
        <v>0</v>
      </c>
      <c r="G76" s="22"/>
      <c r="H76" s="21">
        <f t="shared" si="8"/>
        <v>0</v>
      </c>
      <c r="I76" s="23"/>
      <c r="J76" s="11"/>
      <c r="K76" s="25"/>
      <c r="L76" s="25"/>
      <c r="N76" s="1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2"/>
      <c r="K77" s="140">
        <f>SUM(K5:K76)</f>
        <v>204</v>
      </c>
      <c r="L77" s="140">
        <f>SUM(L5:L76)</f>
        <v>30</v>
      </c>
      <c r="M77" s="1" t="s">
        <v>89</v>
      </c>
      <c r="N77" s="2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2"/>
      <c r="K78" s="140"/>
      <c r="L78" s="140"/>
      <c r="M78" s="1" t="s">
        <v>90</v>
      </c>
      <c r="N78" s="2"/>
    </row>
  </sheetData>
  <sortState ref="B5:N74">
    <sortCondition ref="B5:B74"/>
  </sortState>
  <mergeCells count="5">
    <mergeCell ref="K77:K78"/>
    <mergeCell ref="L77:L78"/>
    <mergeCell ref="D1:F1"/>
    <mergeCell ref="B3:D3"/>
    <mergeCell ref="F3:H3"/>
  </mergeCells>
  <conditionalFormatting sqref="K5:K76">
    <cfRule type="cellIs" dxfId="41" priority="4" stopIfTrue="1" operator="equal">
      <formula>5</formula>
    </cfRule>
    <cfRule type="cellIs" dxfId="40" priority="5" stopIfTrue="1" operator="notEqual">
      <formula>5</formula>
    </cfRule>
  </conditionalFormatting>
  <conditionalFormatting sqref="L5:L76">
    <cfRule type="cellIs" dxfId="39" priority="2" stopIfTrue="1" operator="equal">
      <formula>1</formula>
    </cfRule>
    <cfRule type="cellIs" dxfId="38" priority="3" stopIfTrue="1" operator="notEqual">
      <formula>1</formula>
    </cfRule>
  </conditionalFormatting>
  <conditionalFormatting sqref="K5:K76">
    <cfRule type="cellIs" dxfId="37" priority="1" stopIfTrue="1" operator="equal">
      <formula>6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8"/>
  <sheetViews>
    <sheetView topLeftCell="A47" zoomScale="75" zoomScaleNormal="75" workbookViewId="0">
      <selection activeCell="B75" sqref="B75:B76"/>
    </sheetView>
  </sheetViews>
  <sheetFormatPr baseColWidth="10" defaultColWidth="13.4140625" defaultRowHeight="16.7"/>
  <cols>
    <col min="1" max="1" width="4.75" style="1" customWidth="1"/>
    <col min="2" max="2" width="32.58203125" style="1" customWidth="1"/>
    <col min="3" max="3" width="6.75" style="1" customWidth="1"/>
    <col min="4" max="4" width="11.25" style="1" customWidth="1"/>
    <col min="5" max="5" width="11.58203125" style="1" customWidth="1"/>
    <col min="6" max="6" width="11.75" style="1" customWidth="1"/>
    <col min="7" max="7" width="11.33203125" style="1" customWidth="1"/>
    <col min="8" max="8" width="12.08203125" style="1" customWidth="1"/>
    <col min="9" max="9" width="10.75" style="1" customWidth="1"/>
    <col min="10" max="10" width="11.33203125" style="1" customWidth="1"/>
    <col min="11" max="11" width="9.9140625" style="1" customWidth="1"/>
    <col min="12" max="12" width="9.75" style="1" customWidth="1"/>
    <col min="13" max="16384" width="13.4140625" style="1"/>
  </cols>
  <sheetData>
    <row r="1" spans="1:14" ht="18.8" customHeight="1" thickBot="1">
      <c r="A1" s="4"/>
      <c r="B1" s="4"/>
      <c r="C1" s="4"/>
      <c r="D1" s="138" t="s">
        <v>83</v>
      </c>
      <c r="E1" s="138"/>
      <c r="F1" s="138"/>
      <c r="G1" s="5"/>
      <c r="H1" s="5"/>
      <c r="I1" s="5"/>
      <c r="J1" s="5"/>
      <c r="K1" s="3"/>
      <c r="L1" s="3"/>
    </row>
    <row r="2" spans="1:14" ht="18.8" customHeight="1">
      <c r="A2" s="4"/>
      <c r="B2" s="7"/>
      <c r="C2" s="4"/>
      <c r="D2" s="4"/>
      <c r="E2" s="4"/>
      <c r="F2" s="4"/>
      <c r="G2" s="4"/>
      <c r="H2" s="4"/>
      <c r="I2" s="4"/>
      <c r="J2" s="4"/>
      <c r="K2" s="44" t="s">
        <v>15</v>
      </c>
      <c r="L2" s="41" t="s">
        <v>13</v>
      </c>
    </row>
    <row r="3" spans="1:14" ht="18.8">
      <c r="A3" s="4"/>
      <c r="B3" s="139" t="s">
        <v>87</v>
      </c>
      <c r="C3" s="139"/>
      <c r="D3" s="139"/>
      <c r="E3" s="4"/>
      <c r="F3" s="139" t="s">
        <v>0</v>
      </c>
      <c r="G3" s="139"/>
      <c r="H3" s="139"/>
      <c r="I3" s="4"/>
      <c r="J3" s="4"/>
      <c r="K3" s="45" t="s">
        <v>16</v>
      </c>
      <c r="L3" s="42" t="s">
        <v>14</v>
      </c>
    </row>
    <row r="4" spans="1:14" ht="19.350000000000001" thickBot="1">
      <c r="A4" s="4"/>
      <c r="B4" s="48" t="s">
        <v>11</v>
      </c>
      <c r="C4" s="50" t="s">
        <v>17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102" t="s">
        <v>118</v>
      </c>
      <c r="K4" s="46">
        <v>6</v>
      </c>
      <c r="L4" s="43">
        <v>1</v>
      </c>
      <c r="N4" s="104" t="s">
        <v>117</v>
      </c>
    </row>
    <row r="5" spans="1:14" ht="19.899999999999999" customHeight="1">
      <c r="A5" s="18">
        <v>1</v>
      </c>
      <c r="B5" s="95" t="s">
        <v>32</v>
      </c>
      <c r="C5" s="47"/>
      <c r="D5" s="19"/>
      <c r="E5" s="20"/>
      <c r="F5" s="21">
        <f t="shared" ref="F5:F52" si="0">SUM(D5:E5)</f>
        <v>0</v>
      </c>
      <c r="G5" s="22"/>
      <c r="H5" s="21">
        <f t="shared" ref="H5:H52" si="1">SUM(F5:G5)</f>
        <v>0</v>
      </c>
      <c r="I5" s="23"/>
      <c r="J5" s="4"/>
      <c r="K5" s="71"/>
      <c r="L5" s="71"/>
    </row>
    <row r="6" spans="1:14" ht="19.899999999999999" customHeight="1">
      <c r="A6" s="18">
        <v>2</v>
      </c>
      <c r="B6" s="89" t="s">
        <v>126</v>
      </c>
      <c r="C6" s="47"/>
      <c r="D6" s="19"/>
      <c r="E6" s="20"/>
      <c r="F6" s="21">
        <f t="shared" si="0"/>
        <v>0</v>
      </c>
      <c r="G6" s="22"/>
      <c r="H6" s="21">
        <f t="shared" si="1"/>
        <v>0</v>
      </c>
      <c r="I6" s="23"/>
      <c r="J6" s="4"/>
      <c r="K6" s="71"/>
      <c r="L6" s="71"/>
    </row>
    <row r="7" spans="1:14" ht="19.899999999999999" customHeight="1">
      <c r="A7" s="18">
        <v>3</v>
      </c>
      <c r="B7" s="94" t="s">
        <v>65</v>
      </c>
      <c r="C7" s="49"/>
      <c r="D7" s="19"/>
      <c r="E7" s="20"/>
      <c r="F7" s="21">
        <f t="shared" si="0"/>
        <v>0</v>
      </c>
      <c r="G7" s="22"/>
      <c r="H7" s="21">
        <f t="shared" si="1"/>
        <v>0</v>
      </c>
      <c r="I7" s="23"/>
      <c r="J7" s="4"/>
      <c r="K7" s="71"/>
      <c r="L7" s="71"/>
    </row>
    <row r="8" spans="1:14" ht="19.899999999999999" customHeight="1">
      <c r="A8" s="18">
        <v>4</v>
      </c>
      <c r="B8" s="96" t="s">
        <v>78</v>
      </c>
      <c r="C8" s="47"/>
      <c r="D8" s="19"/>
      <c r="E8" s="20"/>
      <c r="F8" s="21">
        <f>SUM(D8:E8)</f>
        <v>0</v>
      </c>
      <c r="G8" s="22"/>
      <c r="H8" s="21">
        <f>SUM(F8:G8)</f>
        <v>0</v>
      </c>
      <c r="I8" s="23"/>
      <c r="J8" s="4"/>
      <c r="K8" s="71"/>
      <c r="L8" s="71"/>
    </row>
    <row r="9" spans="1:14" ht="19.899999999999999" customHeight="1">
      <c r="A9" s="18">
        <v>5</v>
      </c>
      <c r="B9" s="73" t="s">
        <v>95</v>
      </c>
      <c r="C9" s="47"/>
      <c r="D9" s="19"/>
      <c r="E9" s="20"/>
      <c r="F9" s="21">
        <f>SUM(D9:E9)</f>
        <v>0</v>
      </c>
      <c r="G9" s="22"/>
      <c r="H9" s="21">
        <f>SUM(F9:G9)</f>
        <v>0</v>
      </c>
      <c r="I9" s="23"/>
      <c r="J9" s="4"/>
      <c r="K9" s="71"/>
      <c r="L9" s="71"/>
    </row>
    <row r="10" spans="1:14" ht="19.899999999999999" customHeight="1">
      <c r="A10" s="18">
        <v>6</v>
      </c>
      <c r="B10" s="75" t="s">
        <v>77</v>
      </c>
      <c r="C10" s="47"/>
      <c r="D10" s="19"/>
      <c r="E10" s="20"/>
      <c r="F10" s="21">
        <f t="shared" si="0"/>
        <v>0</v>
      </c>
      <c r="G10" s="22"/>
      <c r="H10" s="21">
        <f t="shared" si="1"/>
        <v>0</v>
      </c>
      <c r="I10" s="23"/>
      <c r="J10" s="4"/>
      <c r="K10" s="71"/>
      <c r="L10" s="71"/>
    </row>
    <row r="11" spans="1:14" ht="19.899999999999999" customHeight="1">
      <c r="A11" s="18">
        <v>7</v>
      </c>
      <c r="B11" s="72" t="s">
        <v>70</v>
      </c>
      <c r="C11" s="47"/>
      <c r="D11" s="19"/>
      <c r="E11" s="20"/>
      <c r="F11" s="21">
        <f t="shared" si="0"/>
        <v>0</v>
      </c>
      <c r="G11" s="22"/>
      <c r="H11" s="21">
        <f t="shared" si="1"/>
        <v>0</v>
      </c>
      <c r="I11" s="23"/>
      <c r="J11" s="4"/>
      <c r="K11" s="71"/>
      <c r="L11" s="71"/>
    </row>
    <row r="12" spans="1:14" ht="19.899999999999999" customHeight="1">
      <c r="A12" s="18">
        <v>8</v>
      </c>
      <c r="B12" s="74" t="s">
        <v>30</v>
      </c>
      <c r="C12" s="47"/>
      <c r="D12" s="19"/>
      <c r="E12" s="20"/>
      <c r="F12" s="21">
        <f t="shared" si="0"/>
        <v>0</v>
      </c>
      <c r="G12" s="22"/>
      <c r="H12" s="21">
        <f t="shared" si="1"/>
        <v>0</v>
      </c>
      <c r="I12" s="23"/>
      <c r="J12" s="4"/>
      <c r="K12" s="71"/>
      <c r="L12" s="71"/>
    </row>
    <row r="13" spans="1:14" ht="19.899999999999999" customHeight="1">
      <c r="A13" s="18">
        <v>9</v>
      </c>
      <c r="B13" s="72" t="s">
        <v>68</v>
      </c>
      <c r="C13" s="47"/>
      <c r="D13" s="19"/>
      <c r="E13" s="20"/>
      <c r="F13" s="21">
        <f t="shared" si="0"/>
        <v>0</v>
      </c>
      <c r="G13" s="22"/>
      <c r="H13" s="21">
        <f t="shared" si="1"/>
        <v>0</v>
      </c>
      <c r="I13" s="23"/>
      <c r="J13" s="4"/>
      <c r="K13" s="71"/>
      <c r="L13" s="71"/>
    </row>
    <row r="14" spans="1:14" ht="19.899999999999999" customHeight="1">
      <c r="A14" s="18">
        <v>10</v>
      </c>
      <c r="B14" s="72" t="s">
        <v>69</v>
      </c>
      <c r="C14" s="47"/>
      <c r="D14" s="19"/>
      <c r="E14" s="20"/>
      <c r="F14" s="21">
        <f t="shared" si="0"/>
        <v>0</v>
      </c>
      <c r="G14" s="22"/>
      <c r="H14" s="21">
        <f t="shared" si="1"/>
        <v>0</v>
      </c>
      <c r="I14" s="23"/>
      <c r="J14" s="4"/>
      <c r="K14" s="71"/>
      <c r="L14" s="71"/>
    </row>
    <row r="15" spans="1:14" ht="19.899999999999999" customHeight="1">
      <c r="A15" s="18">
        <v>11</v>
      </c>
      <c r="B15" s="72" t="s">
        <v>71</v>
      </c>
      <c r="C15" s="47"/>
      <c r="D15" s="19"/>
      <c r="E15" s="20"/>
      <c r="F15" s="21">
        <f t="shared" si="0"/>
        <v>0</v>
      </c>
      <c r="G15" s="22"/>
      <c r="H15" s="21">
        <f t="shared" si="1"/>
        <v>0</v>
      </c>
      <c r="I15" s="23"/>
      <c r="J15" s="4"/>
      <c r="K15" s="71"/>
      <c r="L15" s="71"/>
    </row>
    <row r="16" spans="1:14" ht="19.899999999999999" customHeight="1">
      <c r="A16" s="18">
        <v>12</v>
      </c>
      <c r="B16" s="75" t="s">
        <v>29</v>
      </c>
      <c r="C16" s="47"/>
      <c r="D16" s="19"/>
      <c r="E16" s="20"/>
      <c r="F16" s="21">
        <f t="shared" si="0"/>
        <v>0</v>
      </c>
      <c r="G16" s="22"/>
      <c r="H16" s="21">
        <f t="shared" si="1"/>
        <v>0</v>
      </c>
      <c r="I16" s="23"/>
      <c r="J16" s="4"/>
      <c r="K16" s="71"/>
      <c r="L16" s="71"/>
    </row>
    <row r="17" spans="1:12" ht="19.899999999999999" customHeight="1">
      <c r="A17" s="18">
        <v>13</v>
      </c>
      <c r="B17" s="72" t="s">
        <v>46</v>
      </c>
      <c r="C17" s="34"/>
      <c r="D17" s="19"/>
      <c r="E17" s="20"/>
      <c r="F17" s="21">
        <f t="shared" si="0"/>
        <v>0</v>
      </c>
      <c r="G17" s="22"/>
      <c r="H17" s="21">
        <f t="shared" si="1"/>
        <v>0</v>
      </c>
      <c r="I17" s="23"/>
      <c r="J17" s="4"/>
      <c r="K17" s="71"/>
      <c r="L17" s="71"/>
    </row>
    <row r="18" spans="1:12" ht="19.899999999999999" customHeight="1">
      <c r="A18" s="18">
        <v>14</v>
      </c>
      <c r="B18" s="75" t="s">
        <v>22</v>
      </c>
      <c r="C18" s="34"/>
      <c r="D18" s="19"/>
      <c r="E18" s="20"/>
      <c r="F18" s="21">
        <f t="shared" si="0"/>
        <v>0</v>
      </c>
      <c r="G18" s="22"/>
      <c r="H18" s="21">
        <f t="shared" si="1"/>
        <v>0</v>
      </c>
      <c r="I18" s="23"/>
      <c r="J18" s="4"/>
      <c r="K18" s="71"/>
      <c r="L18" s="71"/>
    </row>
    <row r="19" spans="1:12" ht="19.899999999999999" customHeight="1">
      <c r="A19" s="18">
        <v>15</v>
      </c>
      <c r="B19" s="79" t="s">
        <v>21</v>
      </c>
      <c r="C19" s="34"/>
      <c r="D19" s="19"/>
      <c r="E19" s="20"/>
      <c r="F19" s="21">
        <f t="shared" si="0"/>
        <v>0</v>
      </c>
      <c r="G19" s="22"/>
      <c r="H19" s="21">
        <f t="shared" si="1"/>
        <v>0</v>
      </c>
      <c r="I19" s="23"/>
      <c r="J19" s="4"/>
      <c r="K19" s="71"/>
      <c r="L19" s="71"/>
    </row>
    <row r="20" spans="1:12" ht="19.899999999999999" customHeight="1">
      <c r="A20" s="18">
        <v>16</v>
      </c>
      <c r="B20" s="78" t="s">
        <v>56</v>
      </c>
      <c r="C20" s="47"/>
      <c r="D20" s="19"/>
      <c r="E20" s="20"/>
      <c r="F20" s="21">
        <f t="shared" si="0"/>
        <v>0</v>
      </c>
      <c r="G20" s="22"/>
      <c r="H20" s="21">
        <f t="shared" si="1"/>
        <v>0</v>
      </c>
      <c r="I20" s="23"/>
      <c r="J20" s="4"/>
      <c r="K20" s="71"/>
      <c r="L20" s="71"/>
    </row>
    <row r="21" spans="1:12" ht="19.899999999999999" customHeight="1">
      <c r="A21" s="18">
        <v>17</v>
      </c>
      <c r="B21" s="79" t="s">
        <v>57</v>
      </c>
      <c r="C21" s="47"/>
      <c r="D21" s="19"/>
      <c r="E21" s="20"/>
      <c r="F21" s="21">
        <f>SUM(D21:E21)</f>
        <v>0</v>
      </c>
      <c r="G21" s="22"/>
      <c r="H21" s="21">
        <f>SUM(F21:G21)</f>
        <v>0</v>
      </c>
      <c r="I21" s="23"/>
      <c r="J21" s="4"/>
      <c r="K21" s="71"/>
      <c r="L21" s="71"/>
    </row>
    <row r="22" spans="1:12" ht="19.899999999999999" customHeight="1">
      <c r="A22" s="18">
        <v>18</v>
      </c>
      <c r="B22" s="72" t="s">
        <v>97</v>
      </c>
      <c r="C22" s="47"/>
      <c r="D22" s="19"/>
      <c r="E22" s="20"/>
      <c r="F22" s="21">
        <f>SUM(D22:E22)</f>
        <v>0</v>
      </c>
      <c r="G22" s="22"/>
      <c r="H22" s="21">
        <f>SUM(F22:G22)</f>
        <v>0</v>
      </c>
      <c r="I22" s="23"/>
      <c r="J22" s="4"/>
      <c r="K22" s="71"/>
      <c r="L22" s="71"/>
    </row>
    <row r="23" spans="1:12" ht="19.899999999999999" customHeight="1">
      <c r="A23" s="18">
        <v>19</v>
      </c>
      <c r="B23" s="73" t="s">
        <v>98</v>
      </c>
      <c r="C23" s="34"/>
      <c r="D23" s="19"/>
      <c r="E23" s="20"/>
      <c r="F23" s="21">
        <f t="shared" si="0"/>
        <v>0</v>
      </c>
      <c r="G23" s="22"/>
      <c r="H23" s="21">
        <f t="shared" si="1"/>
        <v>0</v>
      </c>
      <c r="I23" s="23"/>
      <c r="J23" s="4"/>
      <c r="K23" s="71"/>
      <c r="L23" s="71"/>
    </row>
    <row r="24" spans="1:12" ht="19.899999999999999" customHeight="1">
      <c r="A24" s="18">
        <v>20</v>
      </c>
      <c r="B24" s="72" t="s">
        <v>31</v>
      </c>
      <c r="C24" s="47"/>
      <c r="D24" s="19"/>
      <c r="E24" s="20"/>
      <c r="F24" s="21">
        <f t="shared" si="0"/>
        <v>0</v>
      </c>
      <c r="G24" s="22"/>
      <c r="H24" s="21">
        <f t="shared" si="1"/>
        <v>0</v>
      </c>
      <c r="I24" s="23"/>
      <c r="J24" s="4"/>
      <c r="K24" s="71"/>
      <c r="L24" s="71"/>
    </row>
    <row r="25" spans="1:12" ht="19.899999999999999" customHeight="1">
      <c r="A25" s="18">
        <v>21</v>
      </c>
      <c r="B25" s="75" t="s">
        <v>24</v>
      </c>
      <c r="C25" s="47"/>
      <c r="D25" s="19"/>
      <c r="E25" s="20"/>
      <c r="F25" s="21">
        <f>SUM(D25:E25)</f>
        <v>0</v>
      </c>
      <c r="G25" s="22"/>
      <c r="H25" s="21">
        <f>SUM(F25:G25)</f>
        <v>0</v>
      </c>
      <c r="I25" s="23"/>
      <c r="J25" s="4"/>
      <c r="K25" s="71"/>
      <c r="L25" s="71"/>
    </row>
    <row r="26" spans="1:12" ht="19.899999999999999" customHeight="1">
      <c r="A26" s="18">
        <v>22</v>
      </c>
      <c r="B26" s="78" t="s">
        <v>37</v>
      </c>
      <c r="C26" s="47"/>
      <c r="D26" s="19"/>
      <c r="E26" s="20"/>
      <c r="F26" s="21">
        <f>SUM(D26:E26)</f>
        <v>0</v>
      </c>
      <c r="G26" s="22"/>
      <c r="H26" s="21">
        <f>SUM(F26:G26)</f>
        <v>0</v>
      </c>
      <c r="I26" s="23"/>
      <c r="J26" s="4"/>
      <c r="K26" s="71"/>
      <c r="L26" s="71"/>
    </row>
    <row r="27" spans="1:12" ht="19.899999999999999" customHeight="1">
      <c r="A27" s="18">
        <v>23</v>
      </c>
      <c r="B27" s="73" t="s">
        <v>111</v>
      </c>
      <c r="C27" s="47"/>
      <c r="D27" s="19"/>
      <c r="E27" s="20"/>
      <c r="F27" s="21">
        <f t="shared" si="0"/>
        <v>0</v>
      </c>
      <c r="G27" s="22"/>
      <c r="H27" s="21">
        <f t="shared" si="1"/>
        <v>0</v>
      </c>
      <c r="I27" s="23"/>
      <c r="J27" s="4"/>
      <c r="K27" s="71"/>
      <c r="L27" s="71"/>
    </row>
    <row r="28" spans="1:12" ht="19.899999999999999" customHeight="1">
      <c r="A28" s="18">
        <v>24</v>
      </c>
      <c r="B28" s="73" t="s">
        <v>100</v>
      </c>
      <c r="C28" s="34"/>
      <c r="D28" s="19"/>
      <c r="E28" s="20"/>
      <c r="F28" s="21">
        <f t="shared" si="0"/>
        <v>0</v>
      </c>
      <c r="G28" s="22"/>
      <c r="H28" s="21">
        <f t="shared" si="1"/>
        <v>0</v>
      </c>
      <c r="I28" s="23"/>
      <c r="J28" s="4"/>
      <c r="K28" s="71"/>
      <c r="L28" s="71"/>
    </row>
    <row r="29" spans="1:12" ht="19.899999999999999" customHeight="1">
      <c r="A29" s="18">
        <v>25</v>
      </c>
      <c r="B29" s="78" t="s">
        <v>41</v>
      </c>
      <c r="C29" s="34"/>
      <c r="D29" s="19"/>
      <c r="E29" s="20"/>
      <c r="F29" s="21">
        <f t="shared" si="0"/>
        <v>0</v>
      </c>
      <c r="G29" s="22"/>
      <c r="H29" s="21">
        <f t="shared" si="1"/>
        <v>0</v>
      </c>
      <c r="I29" s="23"/>
      <c r="J29" s="4"/>
      <c r="K29" s="71"/>
      <c r="L29" s="71"/>
    </row>
    <row r="30" spans="1:12" ht="19.899999999999999" customHeight="1">
      <c r="A30" s="18">
        <v>26</v>
      </c>
      <c r="B30" s="72" t="s">
        <v>67</v>
      </c>
      <c r="C30" s="47"/>
      <c r="D30" s="19"/>
      <c r="E30" s="20"/>
      <c r="F30" s="21">
        <f t="shared" si="0"/>
        <v>0</v>
      </c>
      <c r="G30" s="22"/>
      <c r="H30" s="21">
        <f t="shared" si="1"/>
        <v>0</v>
      </c>
      <c r="I30" s="23"/>
      <c r="J30" s="4"/>
      <c r="K30" s="71"/>
      <c r="L30" s="71"/>
    </row>
    <row r="31" spans="1:12" ht="19.899999999999999" customHeight="1">
      <c r="A31" s="18">
        <v>27</v>
      </c>
      <c r="B31" s="72" t="s">
        <v>58</v>
      </c>
      <c r="C31" s="47"/>
      <c r="D31" s="19"/>
      <c r="E31" s="20"/>
      <c r="F31" s="21">
        <f t="shared" si="0"/>
        <v>0</v>
      </c>
      <c r="G31" s="22"/>
      <c r="H31" s="21">
        <f t="shared" si="1"/>
        <v>0</v>
      </c>
      <c r="I31" s="23"/>
      <c r="J31" s="4"/>
      <c r="K31" s="71"/>
      <c r="L31" s="71"/>
    </row>
    <row r="32" spans="1:12" ht="19.899999999999999" customHeight="1">
      <c r="A32" s="18">
        <v>28</v>
      </c>
      <c r="B32" s="75" t="s">
        <v>43</v>
      </c>
      <c r="C32" s="34"/>
      <c r="D32" s="19"/>
      <c r="E32" s="20"/>
      <c r="F32" s="21">
        <f t="shared" si="0"/>
        <v>0</v>
      </c>
      <c r="G32" s="22"/>
      <c r="H32" s="21">
        <f t="shared" si="1"/>
        <v>0</v>
      </c>
      <c r="I32" s="23"/>
      <c r="J32" s="4"/>
      <c r="K32" s="25"/>
      <c r="L32" s="25"/>
    </row>
    <row r="33" spans="1:12" ht="19.899999999999999" customHeight="1">
      <c r="A33" s="18">
        <v>29</v>
      </c>
      <c r="B33" s="75" t="s">
        <v>59</v>
      </c>
      <c r="C33" s="47"/>
      <c r="D33" s="19"/>
      <c r="E33" s="20"/>
      <c r="F33" s="21">
        <f t="shared" si="0"/>
        <v>0</v>
      </c>
      <c r="G33" s="22"/>
      <c r="H33" s="21">
        <f t="shared" si="1"/>
        <v>0</v>
      </c>
      <c r="I33" s="23"/>
      <c r="J33" s="4"/>
      <c r="K33" s="25"/>
      <c r="L33" s="25"/>
    </row>
    <row r="34" spans="1:12" ht="19.899999999999999" customHeight="1">
      <c r="A34" s="18">
        <v>30</v>
      </c>
      <c r="B34" s="76" t="s">
        <v>36</v>
      </c>
      <c r="C34" s="47"/>
      <c r="D34" s="19"/>
      <c r="E34" s="20"/>
      <c r="F34" s="21">
        <f t="shared" si="0"/>
        <v>0</v>
      </c>
      <c r="G34" s="22"/>
      <c r="H34" s="21">
        <f t="shared" si="1"/>
        <v>0</v>
      </c>
      <c r="I34" s="23"/>
      <c r="J34" s="4"/>
      <c r="K34" s="25"/>
      <c r="L34" s="25"/>
    </row>
    <row r="35" spans="1:12" ht="19.899999999999999" customHeight="1">
      <c r="A35" s="18">
        <v>31</v>
      </c>
      <c r="B35" s="75" t="s">
        <v>23</v>
      </c>
      <c r="C35" s="34"/>
      <c r="D35" s="19"/>
      <c r="E35" s="20"/>
      <c r="F35" s="21">
        <f t="shared" si="0"/>
        <v>0</v>
      </c>
      <c r="G35" s="22"/>
      <c r="H35" s="21">
        <f t="shared" si="1"/>
        <v>0</v>
      </c>
      <c r="I35" s="23"/>
      <c r="J35" s="4"/>
      <c r="K35" s="25"/>
      <c r="L35" s="25"/>
    </row>
    <row r="36" spans="1:12" ht="19.899999999999999" customHeight="1">
      <c r="A36" s="18">
        <v>32</v>
      </c>
      <c r="B36" s="78" t="s">
        <v>34</v>
      </c>
      <c r="C36" s="34"/>
      <c r="D36" s="19"/>
      <c r="E36" s="20"/>
      <c r="F36" s="21">
        <f t="shared" si="0"/>
        <v>0</v>
      </c>
      <c r="G36" s="22"/>
      <c r="H36" s="21">
        <f t="shared" si="1"/>
        <v>0</v>
      </c>
      <c r="I36" s="23"/>
      <c r="J36" s="4"/>
      <c r="K36" s="25"/>
      <c r="L36" s="25"/>
    </row>
    <row r="37" spans="1:12" ht="19.899999999999999" customHeight="1">
      <c r="A37" s="18">
        <v>33</v>
      </c>
      <c r="B37" s="72" t="s">
        <v>33</v>
      </c>
      <c r="C37" s="47"/>
      <c r="D37" s="19"/>
      <c r="E37" s="20"/>
      <c r="F37" s="21">
        <f t="shared" si="0"/>
        <v>0</v>
      </c>
      <c r="G37" s="22"/>
      <c r="H37" s="21">
        <f t="shared" si="1"/>
        <v>0</v>
      </c>
      <c r="I37" s="23"/>
      <c r="J37" s="4"/>
      <c r="K37" s="25"/>
      <c r="L37" s="25"/>
    </row>
    <row r="38" spans="1:12" ht="19.899999999999999" customHeight="1">
      <c r="A38" s="18">
        <v>34</v>
      </c>
      <c r="B38" s="76" t="s">
        <v>45</v>
      </c>
      <c r="C38" s="34"/>
      <c r="D38" s="19"/>
      <c r="E38" s="20"/>
      <c r="F38" s="21">
        <f t="shared" si="0"/>
        <v>0</v>
      </c>
      <c r="G38" s="22"/>
      <c r="H38" s="21">
        <f t="shared" si="1"/>
        <v>0</v>
      </c>
      <c r="I38" s="23"/>
      <c r="J38" s="4"/>
      <c r="K38" s="25"/>
      <c r="L38" s="25"/>
    </row>
    <row r="39" spans="1:12" ht="19.899999999999999" customHeight="1">
      <c r="A39" s="18">
        <v>35</v>
      </c>
      <c r="B39" s="90" t="s">
        <v>63</v>
      </c>
      <c r="C39" s="47"/>
      <c r="D39" s="19"/>
      <c r="E39" s="20"/>
      <c r="F39" s="21">
        <f t="shared" si="0"/>
        <v>0</v>
      </c>
      <c r="G39" s="22"/>
      <c r="H39" s="21">
        <f t="shared" si="1"/>
        <v>0</v>
      </c>
      <c r="I39" s="23"/>
      <c r="J39" s="4"/>
      <c r="K39" s="25"/>
      <c r="L39" s="25"/>
    </row>
    <row r="40" spans="1:12" ht="19.899999999999999" customHeight="1">
      <c r="A40" s="18">
        <v>36</v>
      </c>
      <c r="B40" s="72" t="s">
        <v>79</v>
      </c>
      <c r="C40" s="47"/>
      <c r="D40" s="19"/>
      <c r="E40" s="20"/>
      <c r="F40" s="21">
        <f t="shared" si="0"/>
        <v>0</v>
      </c>
      <c r="G40" s="22"/>
      <c r="H40" s="21">
        <f t="shared" si="1"/>
        <v>0</v>
      </c>
      <c r="I40" s="23"/>
      <c r="J40" s="4"/>
      <c r="K40" s="25"/>
      <c r="L40" s="25"/>
    </row>
    <row r="41" spans="1:12" ht="19.899999999999999" customHeight="1">
      <c r="A41" s="18">
        <v>37</v>
      </c>
      <c r="B41" s="73" t="s">
        <v>113</v>
      </c>
      <c r="C41" s="47"/>
      <c r="D41" s="19"/>
      <c r="E41" s="20"/>
      <c r="F41" s="21">
        <f t="shared" si="0"/>
        <v>0</v>
      </c>
      <c r="G41" s="22"/>
      <c r="H41" s="21">
        <f t="shared" si="1"/>
        <v>0</v>
      </c>
      <c r="I41" s="23"/>
      <c r="J41" s="4"/>
      <c r="K41" s="25"/>
      <c r="L41" s="25"/>
    </row>
    <row r="42" spans="1:12" ht="19.899999999999999" customHeight="1">
      <c r="A42" s="18">
        <v>38</v>
      </c>
      <c r="B42" s="72" t="s">
        <v>39</v>
      </c>
      <c r="C42" s="34"/>
      <c r="D42" s="19"/>
      <c r="E42" s="20"/>
      <c r="F42" s="21">
        <f t="shared" si="0"/>
        <v>0</v>
      </c>
      <c r="G42" s="22"/>
      <c r="H42" s="21">
        <f t="shared" si="1"/>
        <v>0</v>
      </c>
      <c r="I42" s="23"/>
      <c r="J42" s="4"/>
      <c r="K42" s="25"/>
      <c r="L42" s="25"/>
    </row>
    <row r="43" spans="1:12" ht="19.899999999999999" customHeight="1">
      <c r="A43" s="18">
        <v>39</v>
      </c>
      <c r="B43" s="75" t="s">
        <v>80</v>
      </c>
      <c r="C43" s="47"/>
      <c r="D43" s="19"/>
      <c r="E43" s="20"/>
      <c r="F43" s="21">
        <f t="shared" si="0"/>
        <v>0</v>
      </c>
      <c r="G43" s="22"/>
      <c r="H43" s="21">
        <f t="shared" si="1"/>
        <v>0</v>
      </c>
      <c r="I43" s="23"/>
      <c r="J43" s="4"/>
      <c r="K43" s="25"/>
      <c r="L43" s="25"/>
    </row>
    <row r="44" spans="1:12" ht="19.899999999999999" customHeight="1">
      <c r="A44" s="18">
        <v>40</v>
      </c>
      <c r="B44" s="72" t="s">
        <v>75</v>
      </c>
      <c r="C44" s="47"/>
      <c r="D44" s="19"/>
      <c r="E44" s="20"/>
      <c r="F44" s="21">
        <f t="shared" si="0"/>
        <v>0</v>
      </c>
      <c r="G44" s="22"/>
      <c r="H44" s="21">
        <f t="shared" si="1"/>
        <v>0</v>
      </c>
      <c r="I44" s="23"/>
      <c r="J44" s="4"/>
      <c r="K44" s="25"/>
      <c r="L44" s="25"/>
    </row>
    <row r="45" spans="1:12" ht="19.899999999999999" customHeight="1">
      <c r="A45" s="18">
        <v>41</v>
      </c>
      <c r="B45" s="78" t="s">
        <v>106</v>
      </c>
      <c r="C45" s="47"/>
      <c r="D45" s="19"/>
      <c r="E45" s="20"/>
      <c r="F45" s="21">
        <f t="shared" si="0"/>
        <v>0</v>
      </c>
      <c r="G45" s="22"/>
      <c r="H45" s="21">
        <f t="shared" si="1"/>
        <v>0</v>
      </c>
      <c r="I45" s="23"/>
      <c r="J45" s="4"/>
      <c r="K45" s="25"/>
      <c r="L45" s="25"/>
    </row>
    <row r="46" spans="1:12" ht="19.899999999999999" customHeight="1">
      <c r="A46" s="18">
        <v>42</v>
      </c>
      <c r="B46" s="72" t="s">
        <v>18</v>
      </c>
      <c r="C46" s="47"/>
      <c r="D46" s="19"/>
      <c r="E46" s="20"/>
      <c r="F46" s="21">
        <f t="shared" si="0"/>
        <v>0</v>
      </c>
      <c r="G46" s="22"/>
      <c r="H46" s="21">
        <f t="shared" si="1"/>
        <v>0</v>
      </c>
      <c r="I46" s="23"/>
      <c r="J46" s="4"/>
      <c r="K46" s="25"/>
      <c r="L46" s="25"/>
    </row>
    <row r="47" spans="1:12" ht="19.899999999999999" customHeight="1">
      <c r="A47" s="18">
        <v>43</v>
      </c>
      <c r="B47" s="80" t="s">
        <v>19</v>
      </c>
      <c r="C47" s="47"/>
      <c r="D47" s="19"/>
      <c r="E47" s="20"/>
      <c r="F47" s="21">
        <f t="shared" si="0"/>
        <v>0</v>
      </c>
      <c r="G47" s="22"/>
      <c r="H47" s="21">
        <f t="shared" si="1"/>
        <v>0</v>
      </c>
      <c r="I47" s="23"/>
      <c r="J47" s="4"/>
      <c r="K47" s="25"/>
      <c r="L47" s="25"/>
    </row>
    <row r="48" spans="1:12" ht="19.899999999999999" customHeight="1">
      <c r="A48" s="18">
        <v>44</v>
      </c>
      <c r="B48" s="75" t="s">
        <v>20</v>
      </c>
      <c r="C48" s="47"/>
      <c r="D48" s="19"/>
      <c r="E48" s="20"/>
      <c r="F48" s="21">
        <f t="shared" si="0"/>
        <v>0</v>
      </c>
      <c r="G48" s="22"/>
      <c r="H48" s="21">
        <f t="shared" si="1"/>
        <v>0</v>
      </c>
      <c r="I48" s="23"/>
      <c r="J48" s="4"/>
      <c r="K48" s="25"/>
      <c r="L48" s="25"/>
    </row>
    <row r="49" spans="1:12" ht="19.899999999999999" customHeight="1">
      <c r="A49" s="18">
        <v>45</v>
      </c>
      <c r="B49" s="72" t="s">
        <v>42</v>
      </c>
      <c r="C49" s="47"/>
      <c r="D49" s="19"/>
      <c r="E49" s="20"/>
      <c r="F49" s="21">
        <f t="shared" si="0"/>
        <v>0</v>
      </c>
      <c r="G49" s="22"/>
      <c r="H49" s="21">
        <f t="shared" si="1"/>
        <v>0</v>
      </c>
      <c r="I49" s="23"/>
      <c r="J49" s="4"/>
      <c r="K49" s="25"/>
      <c r="L49" s="25"/>
    </row>
    <row r="50" spans="1:12" ht="19.899999999999999" customHeight="1">
      <c r="A50" s="18">
        <v>46</v>
      </c>
      <c r="B50" s="73" t="s">
        <v>114</v>
      </c>
      <c r="C50" s="47"/>
      <c r="D50" s="19"/>
      <c r="E50" s="20"/>
      <c r="F50" s="21">
        <f t="shared" si="0"/>
        <v>0</v>
      </c>
      <c r="G50" s="22"/>
      <c r="H50" s="21">
        <f t="shared" si="1"/>
        <v>0</v>
      </c>
      <c r="I50" s="23"/>
      <c r="J50" s="4"/>
      <c r="K50" s="25"/>
      <c r="L50" s="25"/>
    </row>
    <row r="51" spans="1:12" ht="19.899999999999999" customHeight="1">
      <c r="A51" s="18">
        <v>47</v>
      </c>
      <c r="B51" s="74" t="s">
        <v>38</v>
      </c>
      <c r="C51" s="47"/>
      <c r="D51" s="19"/>
      <c r="E51" s="20"/>
      <c r="F51" s="21">
        <f t="shared" si="0"/>
        <v>0</v>
      </c>
      <c r="G51" s="22"/>
      <c r="H51" s="21">
        <f t="shared" si="1"/>
        <v>0</v>
      </c>
      <c r="I51" s="23"/>
      <c r="J51" s="4"/>
      <c r="K51" s="25"/>
      <c r="L51" s="25"/>
    </row>
    <row r="52" spans="1:12" ht="19.899999999999999" customHeight="1">
      <c r="A52" s="18">
        <v>48</v>
      </c>
      <c r="B52" s="76" t="s">
        <v>44</v>
      </c>
      <c r="C52" s="47"/>
      <c r="D52" s="19"/>
      <c r="E52" s="20"/>
      <c r="F52" s="21">
        <f t="shared" si="0"/>
        <v>0</v>
      </c>
      <c r="G52" s="22"/>
      <c r="H52" s="21">
        <f t="shared" si="1"/>
        <v>0</v>
      </c>
      <c r="I52" s="23"/>
      <c r="J52" s="4"/>
      <c r="K52" s="25"/>
      <c r="L52" s="25"/>
    </row>
    <row r="53" spans="1:12" ht="19.899999999999999" customHeight="1">
      <c r="A53" s="18">
        <v>49</v>
      </c>
      <c r="B53" s="78" t="s">
        <v>64</v>
      </c>
      <c r="C53" s="34"/>
      <c r="D53" s="19"/>
      <c r="E53" s="20"/>
      <c r="F53" s="21">
        <f t="shared" ref="F53:F68" si="2">SUM(D53:E53)</f>
        <v>0</v>
      </c>
      <c r="G53" s="22"/>
      <c r="H53" s="21">
        <f t="shared" ref="H53:H68" si="3">SUM(F53:G53)</f>
        <v>0</v>
      </c>
      <c r="I53" s="23"/>
      <c r="J53" s="4"/>
      <c r="K53" s="25"/>
      <c r="L53" s="25"/>
    </row>
    <row r="54" spans="1:12" ht="19.899999999999999" customHeight="1">
      <c r="A54" s="18">
        <v>50</v>
      </c>
      <c r="B54" s="91" t="s">
        <v>101</v>
      </c>
      <c r="C54" s="34"/>
      <c r="D54" s="19"/>
      <c r="E54" s="20"/>
      <c r="F54" s="21">
        <f t="shared" si="2"/>
        <v>0</v>
      </c>
      <c r="G54" s="22"/>
      <c r="H54" s="21">
        <f t="shared" si="3"/>
        <v>0</v>
      </c>
      <c r="I54" s="23"/>
      <c r="J54" s="4"/>
      <c r="K54" s="25"/>
      <c r="L54" s="25"/>
    </row>
    <row r="55" spans="1:12" ht="19.899999999999999" customHeight="1">
      <c r="A55" s="18">
        <v>51</v>
      </c>
      <c r="B55" s="72" t="s">
        <v>66</v>
      </c>
      <c r="C55" s="34"/>
      <c r="D55" s="19"/>
      <c r="E55" s="20"/>
      <c r="F55" s="21">
        <f t="shared" si="2"/>
        <v>0</v>
      </c>
      <c r="G55" s="22"/>
      <c r="H55" s="21">
        <f t="shared" si="3"/>
        <v>0</v>
      </c>
      <c r="I55" s="23"/>
      <c r="J55" s="4"/>
      <c r="K55" s="25"/>
      <c r="L55" s="25"/>
    </row>
    <row r="56" spans="1:12" ht="19.899999999999999" customHeight="1">
      <c r="A56" s="18">
        <v>52</v>
      </c>
      <c r="B56" s="72" t="s">
        <v>35</v>
      </c>
      <c r="C56" s="34"/>
      <c r="D56" s="19"/>
      <c r="E56" s="20"/>
      <c r="F56" s="21">
        <f t="shared" si="2"/>
        <v>0</v>
      </c>
      <c r="G56" s="22"/>
      <c r="H56" s="21">
        <f t="shared" si="3"/>
        <v>0</v>
      </c>
      <c r="I56" s="23"/>
      <c r="J56" s="4"/>
      <c r="K56" s="25"/>
      <c r="L56" s="25"/>
    </row>
    <row r="57" spans="1:12" ht="19.899999999999999" customHeight="1">
      <c r="A57" s="18">
        <v>53</v>
      </c>
      <c r="B57" s="72" t="s">
        <v>60</v>
      </c>
      <c r="C57" s="34"/>
      <c r="D57" s="19"/>
      <c r="E57" s="20"/>
      <c r="F57" s="21">
        <f t="shared" si="2"/>
        <v>0</v>
      </c>
      <c r="G57" s="22"/>
      <c r="H57" s="21">
        <f t="shared" si="3"/>
        <v>0</v>
      </c>
      <c r="I57" s="23"/>
      <c r="J57" s="4"/>
      <c r="K57" s="25"/>
      <c r="L57" s="25"/>
    </row>
    <row r="58" spans="1:12" ht="19.899999999999999" customHeight="1">
      <c r="A58" s="18">
        <v>54</v>
      </c>
      <c r="B58" s="78" t="s">
        <v>47</v>
      </c>
      <c r="C58" s="34"/>
      <c r="D58" s="19"/>
      <c r="E58" s="20"/>
      <c r="F58" s="21">
        <f t="shared" si="2"/>
        <v>0</v>
      </c>
      <c r="G58" s="22"/>
      <c r="H58" s="21">
        <f t="shared" si="3"/>
        <v>0</v>
      </c>
      <c r="I58" s="23"/>
      <c r="J58" s="4"/>
      <c r="K58" s="25"/>
      <c r="L58" s="25"/>
    </row>
    <row r="59" spans="1:12" ht="19.899999999999999" customHeight="1">
      <c r="A59" s="18">
        <v>55</v>
      </c>
      <c r="B59" s="78" t="s">
        <v>25</v>
      </c>
      <c r="C59" s="34"/>
      <c r="D59" s="19"/>
      <c r="E59" s="20"/>
      <c r="F59" s="21">
        <f t="shared" si="2"/>
        <v>0</v>
      </c>
      <c r="G59" s="22"/>
      <c r="H59" s="21">
        <f t="shared" si="3"/>
        <v>0</v>
      </c>
      <c r="I59" s="23"/>
      <c r="J59" s="4"/>
      <c r="K59" s="25"/>
      <c r="L59" s="25"/>
    </row>
    <row r="60" spans="1:12" ht="19.899999999999999" customHeight="1">
      <c r="A60" s="18">
        <v>56</v>
      </c>
      <c r="B60" s="74" t="s">
        <v>74</v>
      </c>
      <c r="C60" s="34"/>
      <c r="D60" s="19"/>
      <c r="E60" s="20"/>
      <c r="F60" s="21">
        <f t="shared" si="2"/>
        <v>0</v>
      </c>
      <c r="G60" s="22"/>
      <c r="H60" s="21">
        <f t="shared" si="3"/>
        <v>0</v>
      </c>
      <c r="I60" s="23"/>
      <c r="J60" s="4"/>
      <c r="K60" s="25"/>
      <c r="L60" s="25"/>
    </row>
    <row r="61" spans="1:12" ht="19.899999999999999" customHeight="1">
      <c r="A61" s="18">
        <v>57</v>
      </c>
      <c r="B61" s="74" t="s">
        <v>81</v>
      </c>
      <c r="C61" s="34"/>
      <c r="D61" s="19"/>
      <c r="E61" s="20"/>
      <c r="F61" s="21">
        <f t="shared" si="2"/>
        <v>0</v>
      </c>
      <c r="G61" s="22"/>
      <c r="H61" s="21">
        <f t="shared" si="3"/>
        <v>0</v>
      </c>
      <c r="I61" s="23"/>
      <c r="J61" s="4"/>
      <c r="K61" s="25"/>
      <c r="L61" s="25"/>
    </row>
    <row r="62" spans="1:12" ht="19.899999999999999" customHeight="1">
      <c r="A62" s="18">
        <v>58</v>
      </c>
      <c r="B62" s="76" t="s">
        <v>40</v>
      </c>
      <c r="C62" s="34"/>
      <c r="D62" s="19"/>
      <c r="E62" s="20"/>
      <c r="F62" s="21">
        <f t="shared" si="2"/>
        <v>0</v>
      </c>
      <c r="G62" s="22"/>
      <c r="H62" s="21">
        <f t="shared" si="3"/>
        <v>0</v>
      </c>
      <c r="I62" s="23"/>
      <c r="J62" s="4"/>
      <c r="K62" s="25"/>
      <c r="L62" s="25"/>
    </row>
    <row r="63" spans="1:12" ht="19.899999999999999" customHeight="1">
      <c r="A63" s="18">
        <v>59</v>
      </c>
      <c r="B63" s="73" t="s">
        <v>99</v>
      </c>
      <c r="C63" s="34"/>
      <c r="D63" s="19"/>
      <c r="E63" s="20"/>
      <c r="F63" s="21">
        <f t="shared" si="2"/>
        <v>0</v>
      </c>
      <c r="G63" s="22"/>
      <c r="H63" s="21">
        <f t="shared" si="3"/>
        <v>0</v>
      </c>
      <c r="I63" s="23"/>
      <c r="J63" s="4"/>
      <c r="K63" s="25"/>
      <c r="L63" s="25"/>
    </row>
    <row r="64" spans="1:12" ht="19.899999999999999" customHeight="1">
      <c r="A64" s="18">
        <v>60</v>
      </c>
      <c r="B64" s="76" t="s">
        <v>62</v>
      </c>
      <c r="C64" s="34"/>
      <c r="D64" s="19"/>
      <c r="E64" s="20"/>
      <c r="F64" s="21">
        <f t="shared" si="2"/>
        <v>0</v>
      </c>
      <c r="G64" s="22"/>
      <c r="H64" s="21">
        <f t="shared" si="3"/>
        <v>0</v>
      </c>
      <c r="I64" s="23"/>
      <c r="J64" s="4"/>
      <c r="K64" s="25"/>
      <c r="L64" s="25"/>
    </row>
    <row r="65" spans="1:13" ht="19.899999999999999" customHeight="1">
      <c r="A65" s="18">
        <v>61</v>
      </c>
      <c r="B65" s="72" t="s">
        <v>61</v>
      </c>
      <c r="C65" s="34"/>
      <c r="D65" s="19"/>
      <c r="E65" s="20"/>
      <c r="F65" s="21">
        <f t="shared" si="2"/>
        <v>0</v>
      </c>
      <c r="G65" s="22"/>
      <c r="H65" s="21">
        <f t="shared" si="3"/>
        <v>0</v>
      </c>
      <c r="I65" s="23"/>
      <c r="J65" s="4"/>
      <c r="K65" s="25"/>
      <c r="L65" s="25"/>
    </row>
    <row r="66" spans="1:13" ht="19.899999999999999" customHeight="1">
      <c r="A66" s="18">
        <v>62</v>
      </c>
      <c r="B66" s="92" t="s">
        <v>115</v>
      </c>
      <c r="C66" s="34"/>
      <c r="D66" s="19"/>
      <c r="E66" s="20"/>
      <c r="F66" s="21">
        <f t="shared" si="2"/>
        <v>0</v>
      </c>
      <c r="G66" s="22"/>
      <c r="H66" s="21">
        <f t="shared" si="3"/>
        <v>0</v>
      </c>
      <c r="I66" s="23"/>
      <c r="J66" s="4"/>
      <c r="K66" s="25"/>
      <c r="L66" s="25"/>
    </row>
    <row r="67" spans="1:13" ht="19.899999999999999" customHeight="1">
      <c r="A67" s="18">
        <v>63</v>
      </c>
      <c r="B67" s="72" t="s">
        <v>76</v>
      </c>
      <c r="C67" s="34"/>
      <c r="D67" s="19"/>
      <c r="E67" s="20"/>
      <c r="F67" s="21">
        <f t="shared" si="2"/>
        <v>0</v>
      </c>
      <c r="G67" s="22"/>
      <c r="H67" s="21">
        <f t="shared" si="3"/>
        <v>0</v>
      </c>
      <c r="I67" s="23"/>
      <c r="J67" s="4"/>
      <c r="K67" s="25"/>
      <c r="L67" s="25"/>
    </row>
    <row r="68" spans="1:13" ht="19.899999999999999" customHeight="1">
      <c r="A68" s="18">
        <v>64</v>
      </c>
      <c r="B68" s="74" t="s">
        <v>96</v>
      </c>
      <c r="C68" s="34"/>
      <c r="D68" s="19"/>
      <c r="E68" s="20"/>
      <c r="F68" s="21">
        <f t="shared" si="2"/>
        <v>0</v>
      </c>
      <c r="G68" s="22"/>
      <c r="H68" s="21">
        <f t="shared" si="3"/>
        <v>0</v>
      </c>
      <c r="I68" s="23"/>
      <c r="J68" s="4"/>
      <c r="K68" s="25"/>
      <c r="L68" s="25"/>
    </row>
    <row r="69" spans="1:13" ht="19.899999999999999" customHeight="1">
      <c r="A69" s="18">
        <v>65</v>
      </c>
      <c r="B69" s="81" t="s">
        <v>27</v>
      </c>
      <c r="C69" s="47"/>
      <c r="D69" s="19"/>
      <c r="E69" s="20"/>
      <c r="F69" s="21">
        <f t="shared" ref="F69:F76" si="4">SUM(D69:E69)</f>
        <v>0</v>
      </c>
      <c r="G69" s="22"/>
      <c r="H69" s="21">
        <f t="shared" ref="H69:H76" si="5">SUM(F69:G69)</f>
        <v>0</v>
      </c>
      <c r="I69" s="23"/>
      <c r="J69" s="4"/>
      <c r="K69" s="25"/>
      <c r="L69" s="25"/>
    </row>
    <row r="70" spans="1:13" ht="19.899999999999999" customHeight="1">
      <c r="A70" s="18">
        <v>66</v>
      </c>
      <c r="B70" s="76" t="s">
        <v>28</v>
      </c>
      <c r="C70" s="47"/>
      <c r="D70" s="19"/>
      <c r="E70" s="20"/>
      <c r="F70" s="21">
        <f t="shared" si="4"/>
        <v>0</v>
      </c>
      <c r="G70" s="22"/>
      <c r="H70" s="21">
        <f t="shared" si="5"/>
        <v>0</v>
      </c>
      <c r="I70" s="23"/>
      <c r="J70" s="4"/>
      <c r="K70" s="25"/>
      <c r="L70" s="25"/>
    </row>
    <row r="71" spans="1:13" ht="19.899999999999999" customHeight="1">
      <c r="A71" s="18">
        <v>67</v>
      </c>
      <c r="B71" s="78" t="s">
        <v>26</v>
      </c>
      <c r="C71" s="34"/>
      <c r="D71" s="19"/>
      <c r="E71" s="20"/>
      <c r="F71" s="21">
        <f t="shared" si="4"/>
        <v>0</v>
      </c>
      <c r="G71" s="22"/>
      <c r="H71" s="21">
        <f t="shared" si="5"/>
        <v>0</v>
      </c>
      <c r="I71" s="23"/>
      <c r="J71" s="4"/>
      <c r="K71" s="25"/>
      <c r="L71" s="25"/>
    </row>
    <row r="72" spans="1:13" ht="19.899999999999999" customHeight="1">
      <c r="A72" s="18">
        <v>68</v>
      </c>
      <c r="B72" s="72" t="s">
        <v>72</v>
      </c>
      <c r="C72" s="34"/>
      <c r="D72" s="19"/>
      <c r="E72" s="20"/>
      <c r="F72" s="21">
        <f t="shared" si="4"/>
        <v>0</v>
      </c>
      <c r="G72" s="22"/>
      <c r="H72" s="21">
        <f t="shared" si="5"/>
        <v>0</v>
      </c>
      <c r="I72" s="23"/>
      <c r="J72" s="4"/>
      <c r="K72" s="25"/>
      <c r="L72" s="25"/>
    </row>
    <row r="73" spans="1:13" ht="19.899999999999999" customHeight="1">
      <c r="A73" s="18">
        <v>69</v>
      </c>
      <c r="B73" s="81" t="s">
        <v>73</v>
      </c>
      <c r="C73" s="34"/>
      <c r="D73" s="19"/>
      <c r="E73" s="20"/>
      <c r="F73" s="21">
        <f t="shared" si="4"/>
        <v>0</v>
      </c>
      <c r="G73" s="22"/>
      <c r="H73" s="21">
        <f t="shared" si="5"/>
        <v>0</v>
      </c>
      <c r="I73" s="23"/>
      <c r="J73" s="4"/>
      <c r="K73" s="25"/>
      <c r="L73" s="25"/>
    </row>
    <row r="74" spans="1:13" ht="19.899999999999999" customHeight="1">
      <c r="A74" s="18">
        <v>70</v>
      </c>
      <c r="B74" s="112" t="s">
        <v>123</v>
      </c>
      <c r="C74" s="34"/>
      <c r="D74" s="19"/>
      <c r="E74" s="20"/>
      <c r="F74" s="21">
        <f t="shared" si="4"/>
        <v>0</v>
      </c>
      <c r="G74" s="22"/>
      <c r="H74" s="21">
        <f t="shared" si="5"/>
        <v>0</v>
      </c>
      <c r="I74" s="23"/>
      <c r="J74" s="4"/>
      <c r="K74" s="25"/>
      <c r="L74" s="25"/>
    </row>
    <row r="75" spans="1:13" ht="19.899999999999999" customHeight="1">
      <c r="A75" s="18">
        <v>71</v>
      </c>
      <c r="B75" s="118" t="s">
        <v>127</v>
      </c>
      <c r="C75" s="34"/>
      <c r="D75" s="19"/>
      <c r="E75" s="20"/>
      <c r="F75" s="21">
        <f t="shared" si="4"/>
        <v>0</v>
      </c>
      <c r="G75" s="22"/>
      <c r="H75" s="21">
        <f t="shared" si="5"/>
        <v>0</v>
      </c>
      <c r="I75" s="23"/>
      <c r="J75" s="4"/>
      <c r="K75" s="25"/>
      <c r="L75" s="25"/>
    </row>
    <row r="76" spans="1:13" ht="19.899999999999999" customHeight="1">
      <c r="A76" s="18">
        <v>72</v>
      </c>
      <c r="B76" s="118" t="s">
        <v>128</v>
      </c>
      <c r="C76" s="34"/>
      <c r="D76" s="19"/>
      <c r="E76" s="20"/>
      <c r="F76" s="21">
        <f t="shared" si="4"/>
        <v>0</v>
      </c>
      <c r="G76" s="22"/>
      <c r="H76" s="21">
        <f t="shared" si="5"/>
        <v>0</v>
      </c>
      <c r="I76" s="23"/>
      <c r="J76" s="4"/>
      <c r="K76" s="25"/>
      <c r="L76" s="25"/>
    </row>
    <row r="77" spans="1:13" ht="18.8">
      <c r="J77" s="4"/>
      <c r="K77" s="140">
        <f>SUM(K5:K76)</f>
        <v>0</v>
      </c>
      <c r="L77" s="140">
        <f>SUM(L5:L76)</f>
        <v>0</v>
      </c>
      <c r="M77" s="1" t="s">
        <v>89</v>
      </c>
    </row>
    <row r="78" spans="1:13" ht="18.8">
      <c r="J78" s="4"/>
      <c r="K78" s="140"/>
      <c r="L78" s="140"/>
      <c r="M78" s="1" t="s">
        <v>90</v>
      </c>
    </row>
  </sheetData>
  <sheetProtection selectLockedCells="1" selectUnlockedCells="1"/>
  <sortState ref="B5:B73">
    <sortCondition ref="B5:B73"/>
  </sortState>
  <mergeCells count="5">
    <mergeCell ref="K77:K78"/>
    <mergeCell ref="L77:L78"/>
    <mergeCell ref="D1:F1"/>
    <mergeCell ref="B3:D3"/>
    <mergeCell ref="F3:H3"/>
  </mergeCells>
  <phoneticPr fontId="0" type="noConversion"/>
  <conditionalFormatting sqref="K5:K75">
    <cfRule type="cellIs" dxfId="36" priority="8" stopIfTrue="1" operator="equal">
      <formula>1</formula>
    </cfRule>
    <cfRule type="cellIs" dxfId="35" priority="9" stopIfTrue="1" operator="notEqual">
      <formula>1</formula>
    </cfRule>
  </conditionalFormatting>
  <conditionalFormatting sqref="K5">
    <cfRule type="cellIs" dxfId="34" priority="12" stopIfTrue="1" operator="equal">
      <formula>1</formula>
    </cfRule>
    <cfRule type="cellIs" dxfId="33" priority="13" stopIfTrue="1" operator="notEqual">
      <formula>1</formula>
    </cfRule>
  </conditionalFormatting>
  <conditionalFormatting sqref="K5:K76">
    <cfRule type="cellIs" dxfId="32" priority="4" stopIfTrue="1" operator="equal">
      <formula>5</formula>
    </cfRule>
    <cfRule type="cellIs" dxfId="31" priority="5" stopIfTrue="1" operator="notEqual">
      <formula>5</formula>
    </cfRule>
  </conditionalFormatting>
  <conditionalFormatting sqref="L5:L76">
    <cfRule type="cellIs" dxfId="30" priority="2" stopIfTrue="1" operator="equal">
      <formula>1</formula>
    </cfRule>
    <cfRule type="cellIs" dxfId="29" priority="3" stopIfTrue="1" operator="notEqual">
      <formula>1</formula>
    </cfRule>
  </conditionalFormatting>
  <conditionalFormatting sqref="K5:K76">
    <cfRule type="cellIs" dxfId="28" priority="1" stopIfTrue="1" operator="equal">
      <formula>6</formula>
    </cfRule>
  </conditionalFormatting>
  <pageMargins left="0.14027777777777778" right="0.10972222222222222" top="0.51180555555555551" bottom="0.51180555555555551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8"/>
  <sheetViews>
    <sheetView topLeftCell="A47" zoomScale="75" zoomScaleNormal="75" workbookViewId="0">
      <selection activeCell="B75" sqref="B75:B76"/>
    </sheetView>
  </sheetViews>
  <sheetFormatPr baseColWidth="10" defaultColWidth="13.4140625" defaultRowHeight="16.7"/>
  <cols>
    <col min="1" max="1" width="4.25" style="1" customWidth="1"/>
    <col min="2" max="2" width="31.6640625" style="1" customWidth="1"/>
    <col min="3" max="3" width="6.75" style="1" customWidth="1"/>
    <col min="4" max="7" width="15.33203125" style="1" customWidth="1"/>
    <col min="8" max="8" width="13.33203125" style="1" customWidth="1"/>
    <col min="9" max="9" width="9.25" style="1" customWidth="1"/>
    <col min="10" max="10" width="10.9140625" style="2" customWidth="1"/>
    <col min="11" max="11" width="10.25" style="3" customWidth="1"/>
    <col min="12" max="12" width="10.9140625" style="3" customWidth="1"/>
    <col min="13" max="13" width="14" style="1" customWidth="1"/>
    <col min="14" max="14" width="10.75" style="1" customWidth="1"/>
    <col min="15" max="16384" width="13.4140625" style="1"/>
  </cols>
  <sheetData>
    <row r="1" spans="1:14" ht="19.5" customHeight="1" thickBot="1">
      <c r="A1" s="4"/>
      <c r="B1" s="4"/>
      <c r="C1" s="4"/>
      <c r="D1" s="141" t="s">
        <v>83</v>
      </c>
      <c r="E1" s="142"/>
      <c r="F1" s="35"/>
      <c r="G1" s="5"/>
      <c r="H1" s="5"/>
      <c r="I1" s="5"/>
      <c r="J1" s="6"/>
    </row>
    <row r="2" spans="1:14" ht="18.8" customHeight="1">
      <c r="A2" s="4"/>
      <c r="B2" s="7"/>
      <c r="C2" s="4"/>
      <c r="D2" s="4"/>
      <c r="E2" s="4"/>
      <c r="F2" s="4"/>
      <c r="G2" s="4"/>
      <c r="H2" s="4"/>
      <c r="I2" s="4"/>
      <c r="J2" s="8"/>
      <c r="K2" s="44" t="s">
        <v>15</v>
      </c>
      <c r="L2" s="41" t="s">
        <v>13</v>
      </c>
    </row>
    <row r="3" spans="1:14" ht="18.8" customHeight="1">
      <c r="A3" s="4"/>
      <c r="B3" s="145" t="s">
        <v>88</v>
      </c>
      <c r="C3" s="146"/>
      <c r="D3" s="36"/>
      <c r="E3" s="4"/>
      <c r="F3" s="143" t="s">
        <v>121</v>
      </c>
      <c r="G3" s="144"/>
      <c r="H3" s="36"/>
      <c r="I3" s="4"/>
      <c r="J3" s="8"/>
      <c r="K3" s="45" t="s">
        <v>16</v>
      </c>
      <c r="L3" s="42" t="s">
        <v>14</v>
      </c>
    </row>
    <row r="4" spans="1:14" ht="19.350000000000001" thickBot="1">
      <c r="A4" s="4"/>
      <c r="B4" s="48" t="s">
        <v>11</v>
      </c>
      <c r="C4" s="52" t="s">
        <v>17</v>
      </c>
      <c r="D4" s="51" t="s">
        <v>1</v>
      </c>
      <c r="E4" s="9" t="s">
        <v>2</v>
      </c>
      <c r="F4" s="9" t="s">
        <v>3</v>
      </c>
      <c r="G4" s="9" t="s">
        <v>4</v>
      </c>
      <c r="H4" s="50" t="s">
        <v>5</v>
      </c>
      <c r="I4" s="9" t="s">
        <v>6</v>
      </c>
      <c r="J4" s="102" t="s">
        <v>118</v>
      </c>
      <c r="K4" s="46">
        <v>6</v>
      </c>
      <c r="L4" s="43">
        <v>1</v>
      </c>
      <c r="N4" s="104" t="s">
        <v>117</v>
      </c>
    </row>
    <row r="5" spans="1:14" ht="19.899999999999999" customHeight="1">
      <c r="A5" s="18">
        <v>1</v>
      </c>
      <c r="B5" s="95" t="s">
        <v>32</v>
      </c>
      <c r="C5" s="47"/>
      <c r="D5" s="19">
        <v>55</v>
      </c>
      <c r="E5" s="20">
        <v>51</v>
      </c>
      <c r="F5" s="21">
        <f t="shared" ref="F5:F36" si="0">SUM(D5:E5)</f>
        <v>106</v>
      </c>
      <c r="G5" s="22">
        <v>49</v>
      </c>
      <c r="H5" s="21">
        <f t="shared" ref="H5:H36" si="1">SUM(F5:G5)</f>
        <v>155</v>
      </c>
      <c r="I5" s="23">
        <v>97</v>
      </c>
      <c r="J5" s="11">
        <v>53</v>
      </c>
      <c r="K5" s="71">
        <v>6</v>
      </c>
      <c r="L5" s="71">
        <v>1</v>
      </c>
      <c r="N5" s="109">
        <f>(H5-114)/3</f>
        <v>13.666666666666666</v>
      </c>
    </row>
    <row r="6" spans="1:14" ht="19.899999999999999" customHeight="1">
      <c r="A6" s="18">
        <v>2</v>
      </c>
      <c r="B6" s="89" t="s">
        <v>126</v>
      </c>
      <c r="C6" s="47"/>
      <c r="D6" s="19"/>
      <c r="E6" s="20"/>
      <c r="F6" s="21">
        <f t="shared" si="0"/>
        <v>0</v>
      </c>
      <c r="G6" s="22"/>
      <c r="H6" s="21">
        <f t="shared" si="1"/>
        <v>0</v>
      </c>
      <c r="I6" s="23"/>
      <c r="J6" s="11"/>
      <c r="K6" s="71"/>
      <c r="L6" s="71"/>
      <c r="N6" s="108"/>
    </row>
    <row r="7" spans="1:14" ht="19.899999999999999" customHeight="1">
      <c r="A7" s="18">
        <v>3</v>
      </c>
      <c r="B7" s="94" t="s">
        <v>65</v>
      </c>
      <c r="C7" s="49"/>
      <c r="D7" s="19"/>
      <c r="E7" s="20"/>
      <c r="F7" s="21">
        <f t="shared" si="0"/>
        <v>0</v>
      </c>
      <c r="G7" s="22"/>
      <c r="H7" s="21">
        <f t="shared" si="1"/>
        <v>0</v>
      </c>
      <c r="I7" s="23"/>
      <c r="J7" s="11"/>
      <c r="K7" s="71"/>
      <c r="L7" s="71"/>
    </row>
    <row r="8" spans="1:14" ht="19.899999999999999" customHeight="1">
      <c r="A8" s="18">
        <v>4</v>
      </c>
      <c r="B8" s="96" t="s">
        <v>78</v>
      </c>
      <c r="C8" s="47"/>
      <c r="D8" s="19"/>
      <c r="E8" s="20"/>
      <c r="F8" s="21">
        <f t="shared" si="0"/>
        <v>0</v>
      </c>
      <c r="G8" s="22"/>
      <c r="H8" s="21">
        <f t="shared" si="1"/>
        <v>0</v>
      </c>
      <c r="I8" s="23"/>
      <c r="J8" s="6"/>
      <c r="K8" s="25"/>
      <c r="L8" s="25"/>
    </row>
    <row r="9" spans="1:14" ht="19.899999999999999" customHeight="1">
      <c r="A9" s="18">
        <v>5</v>
      </c>
      <c r="B9" s="73" t="s">
        <v>95</v>
      </c>
      <c r="C9" s="47"/>
      <c r="D9" s="19"/>
      <c r="E9" s="20"/>
      <c r="F9" s="21">
        <f t="shared" si="0"/>
        <v>0</v>
      </c>
      <c r="G9" s="22"/>
      <c r="H9" s="21">
        <f t="shared" si="1"/>
        <v>0</v>
      </c>
      <c r="I9" s="23"/>
      <c r="J9" s="11"/>
      <c r="K9" s="25"/>
      <c r="L9" s="25"/>
    </row>
    <row r="10" spans="1:14" ht="19.899999999999999" customHeight="1">
      <c r="A10" s="18">
        <v>6</v>
      </c>
      <c r="B10" s="75" t="s">
        <v>77</v>
      </c>
      <c r="C10" s="47"/>
      <c r="D10" s="19"/>
      <c r="E10" s="20"/>
      <c r="F10" s="21">
        <f t="shared" si="0"/>
        <v>0</v>
      </c>
      <c r="G10" s="22"/>
      <c r="H10" s="21">
        <f t="shared" si="1"/>
        <v>0</v>
      </c>
      <c r="I10" s="23"/>
      <c r="J10" s="11"/>
      <c r="K10" s="25"/>
      <c r="L10" s="25"/>
    </row>
    <row r="11" spans="1:14" ht="19.899999999999999" customHeight="1">
      <c r="A11" s="18">
        <v>7</v>
      </c>
      <c r="B11" s="72" t="s">
        <v>70</v>
      </c>
      <c r="C11" s="47"/>
      <c r="D11" s="19"/>
      <c r="E11" s="20"/>
      <c r="F11" s="21">
        <f t="shared" si="0"/>
        <v>0</v>
      </c>
      <c r="G11" s="22"/>
      <c r="H11" s="21">
        <f t="shared" si="1"/>
        <v>0</v>
      </c>
      <c r="I11" s="23"/>
      <c r="J11" s="11"/>
      <c r="K11" s="25"/>
      <c r="L11" s="25"/>
    </row>
    <row r="12" spans="1:14" ht="19.899999999999999" customHeight="1">
      <c r="A12" s="18">
        <v>8</v>
      </c>
      <c r="B12" s="74" t="s">
        <v>30</v>
      </c>
      <c r="C12" s="34"/>
      <c r="D12" s="19">
        <v>43</v>
      </c>
      <c r="E12" s="20">
        <v>42</v>
      </c>
      <c r="F12" s="21">
        <f t="shared" si="0"/>
        <v>85</v>
      </c>
      <c r="G12" s="22">
        <v>40</v>
      </c>
      <c r="H12" s="21">
        <f t="shared" si="1"/>
        <v>125</v>
      </c>
      <c r="I12" s="23">
        <v>100</v>
      </c>
      <c r="J12" s="11">
        <v>83</v>
      </c>
      <c r="K12" s="25">
        <v>6</v>
      </c>
      <c r="L12" s="25">
        <v>1</v>
      </c>
      <c r="N12" s="109">
        <f>(H12-114)/3</f>
        <v>3.6666666666666665</v>
      </c>
    </row>
    <row r="13" spans="1:14" ht="19.899999999999999" customHeight="1">
      <c r="A13" s="18">
        <v>9</v>
      </c>
      <c r="B13" s="72" t="s">
        <v>68</v>
      </c>
      <c r="C13" s="47"/>
      <c r="D13" s="19"/>
      <c r="E13" s="20"/>
      <c r="F13" s="21">
        <f t="shared" si="0"/>
        <v>0</v>
      </c>
      <c r="G13" s="22"/>
      <c r="H13" s="21">
        <f t="shared" si="1"/>
        <v>0</v>
      </c>
      <c r="I13" s="23"/>
      <c r="J13" s="11"/>
      <c r="K13" s="25"/>
      <c r="L13" s="25"/>
    </row>
    <row r="14" spans="1:14" ht="19.899999999999999" customHeight="1">
      <c r="A14" s="18">
        <v>10</v>
      </c>
      <c r="B14" s="72" t="s">
        <v>69</v>
      </c>
      <c r="C14" s="34"/>
      <c r="D14" s="19"/>
      <c r="E14" s="20"/>
      <c r="F14" s="21">
        <f t="shared" si="0"/>
        <v>0</v>
      </c>
      <c r="G14" s="22"/>
      <c r="H14" s="21">
        <f t="shared" si="1"/>
        <v>0</v>
      </c>
      <c r="I14" s="23"/>
      <c r="J14" s="11"/>
      <c r="K14" s="25"/>
      <c r="L14" s="25"/>
    </row>
    <row r="15" spans="1:14" ht="19.899999999999999" customHeight="1">
      <c r="A15" s="18">
        <v>11</v>
      </c>
      <c r="B15" s="72" t="s">
        <v>71</v>
      </c>
      <c r="C15" s="47"/>
      <c r="D15" s="19"/>
      <c r="E15" s="20"/>
      <c r="F15" s="21">
        <f t="shared" si="0"/>
        <v>0</v>
      </c>
      <c r="G15" s="22"/>
      <c r="H15" s="21">
        <f t="shared" si="1"/>
        <v>0</v>
      </c>
      <c r="I15" s="23"/>
      <c r="J15" s="11"/>
      <c r="K15" s="25"/>
      <c r="L15" s="25"/>
    </row>
    <row r="16" spans="1:14" ht="19.899999999999999" customHeight="1">
      <c r="A16" s="18">
        <v>12</v>
      </c>
      <c r="B16" s="75" t="s">
        <v>29</v>
      </c>
      <c r="C16" s="47"/>
      <c r="D16" s="19">
        <v>38</v>
      </c>
      <c r="E16" s="20">
        <v>41</v>
      </c>
      <c r="F16" s="21">
        <f t="shared" si="0"/>
        <v>79</v>
      </c>
      <c r="G16" s="22">
        <v>36</v>
      </c>
      <c r="H16" s="21">
        <f t="shared" si="1"/>
        <v>115</v>
      </c>
      <c r="I16" s="23">
        <v>94</v>
      </c>
      <c r="J16" s="11">
        <v>94</v>
      </c>
      <c r="K16" s="25">
        <v>6</v>
      </c>
      <c r="L16" s="25">
        <v>1</v>
      </c>
      <c r="N16" s="109">
        <f>(H16-114)/3</f>
        <v>0.33333333333333331</v>
      </c>
    </row>
    <row r="17" spans="1:14" ht="19.899999999999999" customHeight="1">
      <c r="A17" s="18">
        <v>13</v>
      </c>
      <c r="B17" s="74" t="s">
        <v>46</v>
      </c>
      <c r="C17" s="34"/>
      <c r="D17" s="19">
        <v>45</v>
      </c>
      <c r="E17" s="20">
        <v>49</v>
      </c>
      <c r="F17" s="21">
        <f t="shared" si="0"/>
        <v>94</v>
      </c>
      <c r="G17" s="22">
        <v>46</v>
      </c>
      <c r="H17" s="21">
        <f t="shared" si="1"/>
        <v>140</v>
      </c>
      <c r="I17" s="23">
        <v>97</v>
      </c>
      <c r="J17" s="11">
        <v>63</v>
      </c>
      <c r="K17" s="25">
        <v>6</v>
      </c>
      <c r="L17" s="25">
        <v>1</v>
      </c>
      <c r="N17" s="109">
        <f>(H17-114)/3</f>
        <v>8.6666666666666661</v>
      </c>
    </row>
    <row r="18" spans="1:14" ht="19.899999999999999" customHeight="1">
      <c r="A18" s="18">
        <v>14</v>
      </c>
      <c r="B18" s="75" t="s">
        <v>22</v>
      </c>
      <c r="C18" s="47"/>
      <c r="D18" s="19">
        <v>41</v>
      </c>
      <c r="E18" s="20">
        <v>37</v>
      </c>
      <c r="F18" s="21">
        <f t="shared" si="0"/>
        <v>78</v>
      </c>
      <c r="G18" s="22">
        <v>41</v>
      </c>
      <c r="H18" s="21">
        <f t="shared" si="1"/>
        <v>119</v>
      </c>
      <c r="I18" s="23">
        <v>91</v>
      </c>
      <c r="J18" s="11">
        <v>87</v>
      </c>
      <c r="K18" s="25">
        <v>6</v>
      </c>
      <c r="L18" s="25">
        <v>1</v>
      </c>
      <c r="N18" s="109">
        <f>(H18-114)/3</f>
        <v>1.6666666666666667</v>
      </c>
    </row>
    <row r="19" spans="1:14" ht="19.899999999999999" customHeight="1">
      <c r="A19" s="18">
        <v>15</v>
      </c>
      <c r="B19" s="79" t="s">
        <v>21</v>
      </c>
      <c r="C19" s="47"/>
      <c r="D19" s="19"/>
      <c r="E19" s="20"/>
      <c r="F19" s="21">
        <f t="shared" si="0"/>
        <v>0</v>
      </c>
      <c r="G19" s="22"/>
      <c r="H19" s="21">
        <f t="shared" si="1"/>
        <v>0</v>
      </c>
      <c r="I19" s="23"/>
      <c r="J19" s="11"/>
      <c r="K19" s="25"/>
      <c r="L19" s="25"/>
    </row>
    <row r="20" spans="1:14" ht="19.899999999999999" customHeight="1">
      <c r="A20" s="18">
        <v>16</v>
      </c>
      <c r="B20" s="78" t="s">
        <v>56</v>
      </c>
      <c r="C20" s="34"/>
      <c r="D20" s="19">
        <v>37</v>
      </c>
      <c r="E20" s="20">
        <v>41</v>
      </c>
      <c r="F20" s="21">
        <f t="shared" si="0"/>
        <v>78</v>
      </c>
      <c r="G20" s="22">
        <v>40</v>
      </c>
      <c r="H20" s="21">
        <f t="shared" si="1"/>
        <v>118</v>
      </c>
      <c r="I20" s="23">
        <v>97</v>
      </c>
      <c r="J20" s="11">
        <v>89</v>
      </c>
      <c r="K20" s="25">
        <v>6</v>
      </c>
      <c r="L20" s="25">
        <v>1</v>
      </c>
      <c r="N20" s="109">
        <f>(H20-114)/3</f>
        <v>1.3333333333333333</v>
      </c>
    </row>
    <row r="21" spans="1:14" ht="19.899999999999999" customHeight="1">
      <c r="A21" s="18">
        <v>17</v>
      </c>
      <c r="B21" s="79" t="s">
        <v>57</v>
      </c>
      <c r="C21" s="47"/>
      <c r="D21" s="19"/>
      <c r="E21" s="20"/>
      <c r="F21" s="21">
        <f t="shared" si="0"/>
        <v>0</v>
      </c>
      <c r="G21" s="22"/>
      <c r="H21" s="21">
        <f t="shared" si="1"/>
        <v>0</v>
      </c>
      <c r="I21" s="23"/>
      <c r="J21" s="11"/>
      <c r="K21" s="25"/>
      <c r="L21" s="25"/>
    </row>
    <row r="22" spans="1:14" ht="19.899999999999999" customHeight="1">
      <c r="A22" s="18">
        <v>18</v>
      </c>
      <c r="B22" s="72" t="s">
        <v>97</v>
      </c>
      <c r="C22" s="47"/>
      <c r="D22" s="19">
        <v>54</v>
      </c>
      <c r="E22" s="20">
        <v>44</v>
      </c>
      <c r="F22" s="21">
        <f t="shared" si="0"/>
        <v>98</v>
      </c>
      <c r="G22" s="22">
        <v>47</v>
      </c>
      <c r="H22" s="21">
        <f t="shared" si="1"/>
        <v>145</v>
      </c>
      <c r="I22" s="23">
        <v>100</v>
      </c>
      <c r="J22" s="11">
        <v>59</v>
      </c>
      <c r="K22" s="25">
        <v>6</v>
      </c>
      <c r="L22" s="25">
        <v>1</v>
      </c>
      <c r="N22" s="109">
        <f>(H22-114)/3</f>
        <v>10.333333333333334</v>
      </c>
    </row>
    <row r="23" spans="1:14" ht="19.899999999999999" customHeight="1">
      <c r="A23" s="18">
        <v>19</v>
      </c>
      <c r="B23" s="73" t="s">
        <v>98</v>
      </c>
      <c r="C23" s="34"/>
      <c r="D23" s="19">
        <v>47</v>
      </c>
      <c r="E23" s="20">
        <v>43</v>
      </c>
      <c r="F23" s="21">
        <f t="shared" si="0"/>
        <v>90</v>
      </c>
      <c r="G23" s="22">
        <v>43</v>
      </c>
      <c r="H23" s="21">
        <f t="shared" si="1"/>
        <v>133</v>
      </c>
      <c r="I23" s="23">
        <v>100</v>
      </c>
      <c r="J23" s="11">
        <v>77</v>
      </c>
      <c r="K23" s="25">
        <v>6</v>
      </c>
      <c r="L23" s="25">
        <v>1</v>
      </c>
      <c r="N23" s="109">
        <f>(H23-114)/3</f>
        <v>6.333333333333333</v>
      </c>
    </row>
    <row r="24" spans="1:14" ht="19.899999999999999" customHeight="1">
      <c r="A24" s="18">
        <v>20</v>
      </c>
      <c r="B24" s="72" t="s">
        <v>31</v>
      </c>
      <c r="C24" s="47"/>
      <c r="D24" s="19"/>
      <c r="E24" s="20"/>
      <c r="F24" s="21">
        <f t="shared" si="0"/>
        <v>0</v>
      </c>
      <c r="G24" s="22"/>
      <c r="H24" s="21">
        <f t="shared" si="1"/>
        <v>0</v>
      </c>
      <c r="I24" s="23"/>
      <c r="J24" s="11"/>
      <c r="K24" s="25"/>
      <c r="L24" s="25"/>
    </row>
    <row r="25" spans="1:14" ht="19.899999999999999" customHeight="1">
      <c r="A25" s="18">
        <v>21</v>
      </c>
      <c r="B25" s="75" t="s">
        <v>24</v>
      </c>
      <c r="C25" s="34"/>
      <c r="D25" s="19"/>
      <c r="E25" s="20"/>
      <c r="F25" s="21">
        <f t="shared" si="0"/>
        <v>0</v>
      </c>
      <c r="G25" s="22"/>
      <c r="H25" s="21">
        <f t="shared" si="1"/>
        <v>0</v>
      </c>
      <c r="I25" s="23"/>
      <c r="J25" s="6"/>
      <c r="K25" s="25"/>
      <c r="L25" s="25"/>
    </row>
    <row r="26" spans="1:14" ht="19.899999999999999" customHeight="1">
      <c r="A26" s="18">
        <v>22</v>
      </c>
      <c r="B26" s="78" t="s">
        <v>37</v>
      </c>
      <c r="C26" s="47"/>
      <c r="D26" s="19">
        <v>39</v>
      </c>
      <c r="E26" s="20">
        <v>38</v>
      </c>
      <c r="F26" s="21">
        <f t="shared" si="0"/>
        <v>77</v>
      </c>
      <c r="G26" s="22">
        <v>39</v>
      </c>
      <c r="H26" s="21">
        <f t="shared" si="1"/>
        <v>116</v>
      </c>
      <c r="I26" s="23">
        <v>100</v>
      </c>
      <c r="J26" s="11">
        <v>91</v>
      </c>
      <c r="K26" s="25">
        <v>6</v>
      </c>
      <c r="L26" s="25">
        <v>1</v>
      </c>
      <c r="N26" s="109">
        <f>(H26-114)/3</f>
        <v>0.66666666666666663</v>
      </c>
    </row>
    <row r="27" spans="1:14" ht="19.899999999999999" customHeight="1">
      <c r="A27" s="18">
        <v>23</v>
      </c>
      <c r="B27" s="73" t="s">
        <v>111</v>
      </c>
      <c r="C27" s="47"/>
      <c r="D27" s="19"/>
      <c r="E27" s="20"/>
      <c r="F27" s="21">
        <f t="shared" si="0"/>
        <v>0</v>
      </c>
      <c r="G27" s="22"/>
      <c r="H27" s="21">
        <f t="shared" si="1"/>
        <v>0</v>
      </c>
      <c r="I27" s="23"/>
      <c r="J27" s="11"/>
      <c r="K27" s="25"/>
      <c r="L27" s="25"/>
    </row>
    <row r="28" spans="1:14" ht="19.899999999999999" customHeight="1">
      <c r="A28" s="18">
        <v>24</v>
      </c>
      <c r="B28" s="73" t="s">
        <v>100</v>
      </c>
      <c r="C28" s="34"/>
      <c r="D28" s="19"/>
      <c r="E28" s="20"/>
      <c r="F28" s="21">
        <f t="shared" si="0"/>
        <v>0</v>
      </c>
      <c r="G28" s="22"/>
      <c r="H28" s="21">
        <f t="shared" si="1"/>
        <v>0</v>
      </c>
      <c r="I28" s="23"/>
      <c r="J28" s="11"/>
      <c r="K28" s="25"/>
      <c r="L28" s="25"/>
    </row>
    <row r="29" spans="1:14" ht="19.899999999999999" customHeight="1">
      <c r="A29" s="18">
        <v>25</v>
      </c>
      <c r="B29" s="78" t="s">
        <v>41</v>
      </c>
      <c r="C29" s="34"/>
      <c r="D29" s="19">
        <v>43</v>
      </c>
      <c r="E29" s="20">
        <v>49</v>
      </c>
      <c r="F29" s="21">
        <f t="shared" si="0"/>
        <v>92</v>
      </c>
      <c r="G29" s="22">
        <v>44</v>
      </c>
      <c r="H29" s="21">
        <f t="shared" si="1"/>
        <v>136</v>
      </c>
      <c r="I29" s="23">
        <v>89</v>
      </c>
      <c r="J29" s="11">
        <v>73</v>
      </c>
      <c r="K29" s="25">
        <v>6</v>
      </c>
      <c r="L29" s="25">
        <v>1</v>
      </c>
      <c r="N29" s="109">
        <f>(H29-114)/3</f>
        <v>7.333333333333333</v>
      </c>
    </row>
    <row r="30" spans="1:14" ht="19.899999999999999" customHeight="1">
      <c r="A30" s="18">
        <v>26</v>
      </c>
      <c r="B30" s="72" t="s">
        <v>67</v>
      </c>
      <c r="C30" s="47"/>
      <c r="D30" s="19"/>
      <c r="E30" s="20"/>
      <c r="F30" s="21">
        <f t="shared" si="0"/>
        <v>0</v>
      </c>
      <c r="G30" s="22"/>
      <c r="H30" s="21">
        <f t="shared" si="1"/>
        <v>0</v>
      </c>
      <c r="I30" s="23"/>
      <c r="J30" s="11"/>
      <c r="K30" s="25"/>
      <c r="L30" s="25"/>
    </row>
    <row r="31" spans="1:14" ht="19.899999999999999" customHeight="1">
      <c r="A31" s="18">
        <v>27</v>
      </c>
      <c r="B31" s="72" t="s">
        <v>58</v>
      </c>
      <c r="C31" s="34"/>
      <c r="D31" s="19"/>
      <c r="E31" s="20"/>
      <c r="F31" s="21">
        <f t="shared" si="0"/>
        <v>0</v>
      </c>
      <c r="G31" s="22"/>
      <c r="H31" s="21">
        <f t="shared" si="1"/>
        <v>0</v>
      </c>
      <c r="I31" s="23"/>
      <c r="J31" s="11"/>
      <c r="K31" s="25"/>
      <c r="L31" s="25"/>
    </row>
    <row r="32" spans="1:14" ht="19.899999999999999" customHeight="1">
      <c r="A32" s="18">
        <v>28</v>
      </c>
      <c r="B32" s="75" t="s">
        <v>43</v>
      </c>
      <c r="C32" s="47"/>
      <c r="D32" s="19">
        <v>35</v>
      </c>
      <c r="E32" s="20">
        <v>37</v>
      </c>
      <c r="F32" s="21">
        <f t="shared" si="0"/>
        <v>72</v>
      </c>
      <c r="G32" s="22">
        <v>37</v>
      </c>
      <c r="H32" s="21">
        <f t="shared" si="1"/>
        <v>109</v>
      </c>
      <c r="I32" s="23">
        <v>100</v>
      </c>
      <c r="J32" s="11">
        <v>100</v>
      </c>
      <c r="K32" s="25">
        <v>6</v>
      </c>
      <c r="L32" s="25">
        <v>1</v>
      </c>
      <c r="N32" s="109">
        <f>(H32-114)/3</f>
        <v>-1.6666666666666667</v>
      </c>
    </row>
    <row r="33" spans="1:14" ht="19.899999999999999" customHeight="1">
      <c r="A33" s="18">
        <v>29</v>
      </c>
      <c r="B33" s="72" t="s">
        <v>59</v>
      </c>
      <c r="C33" s="34"/>
      <c r="D33" s="19"/>
      <c r="E33" s="20"/>
      <c r="F33" s="21">
        <f t="shared" si="0"/>
        <v>0</v>
      </c>
      <c r="G33" s="22"/>
      <c r="H33" s="21">
        <f t="shared" si="1"/>
        <v>0</v>
      </c>
      <c r="I33" s="23"/>
      <c r="J33" s="11"/>
      <c r="K33" s="25"/>
      <c r="L33" s="25"/>
    </row>
    <row r="34" spans="1:14" ht="19.899999999999999" customHeight="1">
      <c r="A34" s="18">
        <v>30</v>
      </c>
      <c r="B34" s="78" t="s">
        <v>36</v>
      </c>
      <c r="C34" s="47"/>
      <c r="D34" s="19">
        <v>45</v>
      </c>
      <c r="E34" s="20">
        <v>42</v>
      </c>
      <c r="F34" s="21">
        <f t="shared" si="0"/>
        <v>87</v>
      </c>
      <c r="G34" s="22">
        <v>42</v>
      </c>
      <c r="H34" s="21">
        <f t="shared" si="1"/>
        <v>129</v>
      </c>
      <c r="I34" s="23">
        <v>94</v>
      </c>
      <c r="J34" s="11">
        <v>81</v>
      </c>
      <c r="K34" s="25">
        <v>6</v>
      </c>
      <c r="L34" s="25">
        <v>1</v>
      </c>
      <c r="N34" s="109">
        <f>(H34-114)/3</f>
        <v>5</v>
      </c>
    </row>
    <row r="35" spans="1:14" ht="19.899999999999999" customHeight="1">
      <c r="A35" s="18">
        <v>31</v>
      </c>
      <c r="B35" s="75" t="s">
        <v>23</v>
      </c>
      <c r="C35" s="47"/>
      <c r="D35" s="19"/>
      <c r="E35" s="20"/>
      <c r="F35" s="21">
        <f t="shared" si="0"/>
        <v>0</v>
      </c>
      <c r="G35" s="22"/>
      <c r="H35" s="21">
        <f t="shared" si="1"/>
        <v>0</v>
      </c>
      <c r="I35" s="23"/>
      <c r="J35" s="11"/>
      <c r="K35" s="25"/>
      <c r="L35" s="25"/>
    </row>
    <row r="36" spans="1:14" ht="19.899999999999999" customHeight="1">
      <c r="A36" s="18">
        <v>32</v>
      </c>
      <c r="B36" s="78" t="s">
        <v>34</v>
      </c>
      <c r="C36" s="34"/>
      <c r="D36" s="19">
        <v>48</v>
      </c>
      <c r="E36" s="20">
        <v>44</v>
      </c>
      <c r="F36" s="21">
        <f t="shared" si="0"/>
        <v>92</v>
      </c>
      <c r="G36" s="22">
        <v>48</v>
      </c>
      <c r="H36" s="21">
        <f t="shared" si="1"/>
        <v>140</v>
      </c>
      <c r="I36" s="23">
        <v>83</v>
      </c>
      <c r="J36" s="11">
        <v>61</v>
      </c>
      <c r="K36" s="25">
        <v>6</v>
      </c>
      <c r="L36" s="25">
        <v>1</v>
      </c>
      <c r="N36" s="109">
        <f>(H36-114)/3</f>
        <v>8.6666666666666661</v>
      </c>
    </row>
    <row r="37" spans="1:14" ht="19.899999999999999" customHeight="1">
      <c r="A37" s="18">
        <v>33</v>
      </c>
      <c r="B37" s="72" t="s">
        <v>33</v>
      </c>
      <c r="C37" s="47"/>
      <c r="D37" s="19"/>
      <c r="E37" s="20"/>
      <c r="F37" s="21">
        <f t="shared" ref="F37:F68" si="2">SUM(D37:E37)</f>
        <v>0</v>
      </c>
      <c r="G37" s="22"/>
      <c r="H37" s="21">
        <f t="shared" ref="H37:H68" si="3">SUM(F37:G37)</f>
        <v>0</v>
      </c>
      <c r="I37" s="23"/>
      <c r="J37" s="11"/>
      <c r="K37" s="25"/>
      <c r="L37" s="25"/>
    </row>
    <row r="38" spans="1:14" ht="19.899999999999999" customHeight="1">
      <c r="A38" s="18">
        <v>34</v>
      </c>
      <c r="B38" s="76" t="s">
        <v>45</v>
      </c>
      <c r="C38" s="47"/>
      <c r="D38" s="19">
        <v>47</v>
      </c>
      <c r="E38" s="20">
        <v>45</v>
      </c>
      <c r="F38" s="21">
        <f t="shared" si="2"/>
        <v>92</v>
      </c>
      <c r="G38" s="22">
        <v>46</v>
      </c>
      <c r="H38" s="21">
        <f t="shared" si="3"/>
        <v>138</v>
      </c>
      <c r="I38" s="23">
        <v>94</v>
      </c>
      <c r="J38" s="11">
        <v>67</v>
      </c>
      <c r="K38" s="25">
        <v>6</v>
      </c>
      <c r="L38" s="25">
        <v>1</v>
      </c>
      <c r="N38" s="109">
        <f>(H38-114)/3</f>
        <v>8</v>
      </c>
    </row>
    <row r="39" spans="1:14" ht="19.899999999999999" customHeight="1">
      <c r="A39" s="18">
        <v>35</v>
      </c>
      <c r="B39" s="90" t="s">
        <v>63</v>
      </c>
      <c r="C39" s="47"/>
      <c r="D39" s="19">
        <v>40</v>
      </c>
      <c r="E39" s="20">
        <v>42</v>
      </c>
      <c r="F39" s="21">
        <f t="shared" si="2"/>
        <v>82</v>
      </c>
      <c r="G39" s="22">
        <v>41</v>
      </c>
      <c r="H39" s="21">
        <f t="shared" si="3"/>
        <v>123</v>
      </c>
      <c r="I39" s="23">
        <v>100</v>
      </c>
      <c r="J39" s="11">
        <v>85</v>
      </c>
      <c r="K39" s="25">
        <v>6</v>
      </c>
      <c r="L39" s="25">
        <v>1</v>
      </c>
      <c r="N39" s="109">
        <f>(H39-114)/3</f>
        <v>3</v>
      </c>
    </row>
    <row r="40" spans="1:14" ht="19.899999999999999" customHeight="1">
      <c r="A40" s="18">
        <v>36</v>
      </c>
      <c r="B40" s="72" t="s">
        <v>79</v>
      </c>
      <c r="C40" s="47"/>
      <c r="D40" s="19"/>
      <c r="E40" s="20"/>
      <c r="F40" s="21">
        <f t="shared" si="2"/>
        <v>0</v>
      </c>
      <c r="G40" s="22"/>
      <c r="H40" s="21">
        <f t="shared" si="3"/>
        <v>0</v>
      </c>
      <c r="I40" s="23"/>
      <c r="J40" s="11"/>
      <c r="K40" s="25"/>
      <c r="L40" s="25"/>
    </row>
    <row r="41" spans="1:14" ht="19.899999999999999" customHeight="1">
      <c r="A41" s="18">
        <v>37</v>
      </c>
      <c r="B41" s="73" t="s">
        <v>113</v>
      </c>
      <c r="C41" s="34"/>
      <c r="D41" s="19"/>
      <c r="E41" s="20"/>
      <c r="F41" s="21">
        <f t="shared" si="2"/>
        <v>0</v>
      </c>
      <c r="G41" s="22"/>
      <c r="H41" s="21">
        <f t="shared" si="3"/>
        <v>0</v>
      </c>
      <c r="I41" s="23"/>
      <c r="J41" s="11"/>
      <c r="K41" s="25"/>
      <c r="L41" s="25"/>
    </row>
    <row r="42" spans="1:14" ht="19.899999999999999" customHeight="1">
      <c r="A42" s="18">
        <v>38</v>
      </c>
      <c r="B42" s="72" t="s">
        <v>39</v>
      </c>
      <c r="C42" s="47"/>
      <c r="D42" s="19"/>
      <c r="E42" s="20"/>
      <c r="F42" s="21">
        <f t="shared" si="2"/>
        <v>0</v>
      </c>
      <c r="G42" s="22"/>
      <c r="H42" s="21">
        <f t="shared" si="3"/>
        <v>0</v>
      </c>
      <c r="I42" s="23"/>
      <c r="J42" s="11"/>
      <c r="K42" s="25"/>
      <c r="L42" s="25"/>
    </row>
    <row r="43" spans="1:14" ht="19.899999999999999" customHeight="1">
      <c r="A43" s="18">
        <v>39</v>
      </c>
      <c r="B43" s="75" t="s">
        <v>80</v>
      </c>
      <c r="C43" s="34"/>
      <c r="D43" s="19"/>
      <c r="E43" s="20"/>
      <c r="F43" s="21">
        <f t="shared" si="2"/>
        <v>0</v>
      </c>
      <c r="G43" s="22"/>
      <c r="H43" s="21">
        <f t="shared" si="3"/>
        <v>0</v>
      </c>
      <c r="I43" s="23"/>
      <c r="J43" s="11"/>
      <c r="K43" s="25"/>
      <c r="L43" s="25"/>
    </row>
    <row r="44" spans="1:14" ht="19.899999999999999" customHeight="1">
      <c r="A44" s="18">
        <v>40</v>
      </c>
      <c r="B44" s="72" t="s">
        <v>75</v>
      </c>
      <c r="C44" s="47"/>
      <c r="D44" s="19"/>
      <c r="E44" s="20"/>
      <c r="F44" s="21">
        <f t="shared" si="2"/>
        <v>0</v>
      </c>
      <c r="G44" s="22"/>
      <c r="H44" s="21">
        <f t="shared" si="3"/>
        <v>0</v>
      </c>
      <c r="I44" s="23"/>
      <c r="J44" s="11"/>
      <c r="K44" s="25"/>
      <c r="L44" s="25"/>
    </row>
    <row r="45" spans="1:14" ht="19.899999999999999" customHeight="1">
      <c r="A45" s="18">
        <v>41</v>
      </c>
      <c r="B45" s="78" t="s">
        <v>106</v>
      </c>
      <c r="C45" s="34"/>
      <c r="D45" s="19">
        <v>45</v>
      </c>
      <c r="E45" s="20">
        <v>42</v>
      </c>
      <c r="F45" s="21">
        <f t="shared" si="2"/>
        <v>87</v>
      </c>
      <c r="G45" s="22">
        <v>49</v>
      </c>
      <c r="H45" s="21">
        <f t="shared" si="3"/>
        <v>136</v>
      </c>
      <c r="I45" s="23">
        <v>87</v>
      </c>
      <c r="J45" s="11">
        <v>71</v>
      </c>
      <c r="K45" s="25">
        <v>6</v>
      </c>
      <c r="L45" s="25">
        <v>1</v>
      </c>
      <c r="N45" s="109">
        <f>(H45-114)/3</f>
        <v>7.333333333333333</v>
      </c>
    </row>
    <row r="46" spans="1:14" ht="19.899999999999999" customHeight="1">
      <c r="A46" s="18">
        <v>42</v>
      </c>
      <c r="B46" s="72" t="s">
        <v>18</v>
      </c>
      <c r="C46" s="34"/>
      <c r="D46" s="19"/>
      <c r="E46" s="20"/>
      <c r="F46" s="21">
        <f t="shared" si="2"/>
        <v>0</v>
      </c>
      <c r="G46" s="22"/>
      <c r="H46" s="21">
        <f t="shared" si="3"/>
        <v>0</v>
      </c>
      <c r="I46" s="23"/>
      <c r="J46" s="11"/>
      <c r="K46" s="25"/>
      <c r="L46" s="25"/>
    </row>
    <row r="47" spans="1:14" ht="19.899999999999999" customHeight="1">
      <c r="A47" s="18">
        <v>43</v>
      </c>
      <c r="B47" s="80" t="s">
        <v>19</v>
      </c>
      <c r="C47" s="47"/>
      <c r="D47" s="19">
        <v>49</v>
      </c>
      <c r="E47" s="20">
        <v>50</v>
      </c>
      <c r="F47" s="21">
        <f t="shared" si="2"/>
        <v>99</v>
      </c>
      <c r="G47" s="22">
        <v>54</v>
      </c>
      <c r="H47" s="21">
        <f t="shared" si="3"/>
        <v>153</v>
      </c>
      <c r="I47" s="23">
        <v>100</v>
      </c>
      <c r="J47" s="11">
        <v>55</v>
      </c>
      <c r="K47" s="25">
        <v>6</v>
      </c>
      <c r="L47" s="25">
        <v>1</v>
      </c>
      <c r="N47" s="109">
        <f>(H47-114)/3</f>
        <v>13</v>
      </c>
    </row>
    <row r="48" spans="1:14" ht="19.899999999999999" customHeight="1">
      <c r="A48" s="18">
        <v>44</v>
      </c>
      <c r="B48" s="75" t="s">
        <v>20</v>
      </c>
      <c r="C48" s="47"/>
      <c r="D48" s="19">
        <v>36</v>
      </c>
      <c r="E48" s="20">
        <v>36</v>
      </c>
      <c r="F48" s="21">
        <f t="shared" si="2"/>
        <v>72</v>
      </c>
      <c r="G48" s="22">
        <v>40</v>
      </c>
      <c r="H48" s="21">
        <f t="shared" si="3"/>
        <v>112</v>
      </c>
      <c r="I48" s="23">
        <v>97</v>
      </c>
      <c r="J48" s="11">
        <v>97</v>
      </c>
      <c r="K48" s="25">
        <v>6</v>
      </c>
      <c r="L48" s="25">
        <v>1</v>
      </c>
      <c r="N48" s="109">
        <f>(H48-114)/3</f>
        <v>-0.66666666666666663</v>
      </c>
    </row>
    <row r="49" spans="1:14" ht="19.899999999999999" customHeight="1">
      <c r="A49" s="18">
        <v>45</v>
      </c>
      <c r="B49" s="72" t="s">
        <v>42</v>
      </c>
      <c r="C49" s="47"/>
      <c r="D49" s="19"/>
      <c r="E49" s="20"/>
      <c r="F49" s="21">
        <f t="shared" si="2"/>
        <v>0</v>
      </c>
      <c r="G49" s="22"/>
      <c r="H49" s="21">
        <f t="shared" si="3"/>
        <v>0</v>
      </c>
      <c r="I49" s="23"/>
      <c r="J49" s="11"/>
      <c r="K49" s="25"/>
      <c r="L49" s="25"/>
    </row>
    <row r="50" spans="1:14" ht="19.899999999999999" customHeight="1">
      <c r="A50" s="18">
        <v>46</v>
      </c>
      <c r="B50" s="73" t="s">
        <v>114</v>
      </c>
      <c r="C50" s="34"/>
      <c r="D50" s="19"/>
      <c r="E50" s="20"/>
      <c r="F50" s="21">
        <f t="shared" si="2"/>
        <v>0</v>
      </c>
      <c r="G50" s="22"/>
      <c r="H50" s="21">
        <f t="shared" si="3"/>
        <v>0</v>
      </c>
      <c r="I50" s="23"/>
      <c r="J50" s="11"/>
      <c r="K50" s="25"/>
      <c r="L50" s="25"/>
    </row>
    <row r="51" spans="1:14" ht="19.899999999999999" customHeight="1">
      <c r="A51" s="18">
        <v>47</v>
      </c>
      <c r="B51" s="74" t="s">
        <v>38</v>
      </c>
      <c r="C51" s="47"/>
      <c r="D51" s="19"/>
      <c r="E51" s="20"/>
      <c r="F51" s="21">
        <f t="shared" si="2"/>
        <v>0</v>
      </c>
      <c r="G51" s="22"/>
      <c r="H51" s="21">
        <f t="shared" si="3"/>
        <v>0</v>
      </c>
      <c r="I51" s="23"/>
      <c r="J51" s="11"/>
      <c r="K51" s="25"/>
      <c r="L51" s="25"/>
    </row>
    <row r="52" spans="1:14" ht="19.899999999999999" customHeight="1">
      <c r="A52" s="18">
        <v>48</v>
      </c>
      <c r="B52" s="76" t="s">
        <v>44</v>
      </c>
      <c r="C52" s="34"/>
      <c r="D52" s="19"/>
      <c r="E52" s="20"/>
      <c r="F52" s="21">
        <f t="shared" si="2"/>
        <v>0</v>
      </c>
      <c r="G52" s="22"/>
      <c r="H52" s="21">
        <f t="shared" si="3"/>
        <v>0</v>
      </c>
      <c r="I52" s="23"/>
      <c r="J52" s="11"/>
      <c r="K52" s="25"/>
      <c r="L52" s="25"/>
    </row>
    <row r="53" spans="1:14" ht="19.899999999999999" customHeight="1">
      <c r="A53" s="18">
        <v>49</v>
      </c>
      <c r="B53" s="78" t="s">
        <v>64</v>
      </c>
      <c r="C53" s="47"/>
      <c r="D53" s="19"/>
      <c r="E53" s="20"/>
      <c r="F53" s="21">
        <f t="shared" si="2"/>
        <v>0</v>
      </c>
      <c r="G53" s="22"/>
      <c r="H53" s="21">
        <f t="shared" si="3"/>
        <v>0</v>
      </c>
      <c r="I53" s="23"/>
      <c r="J53" s="11"/>
      <c r="K53" s="25"/>
      <c r="L53" s="25"/>
    </row>
    <row r="54" spans="1:14" ht="19.899999999999999" customHeight="1">
      <c r="A54" s="18">
        <v>50</v>
      </c>
      <c r="B54" s="73" t="s">
        <v>101</v>
      </c>
      <c r="C54" s="34"/>
      <c r="D54" s="19"/>
      <c r="E54" s="20"/>
      <c r="F54" s="21">
        <f t="shared" si="2"/>
        <v>0</v>
      </c>
      <c r="G54" s="22"/>
      <c r="H54" s="21">
        <f t="shared" si="3"/>
        <v>0</v>
      </c>
      <c r="I54" s="23"/>
      <c r="J54" s="11"/>
      <c r="K54" s="25"/>
      <c r="L54" s="25"/>
    </row>
    <row r="55" spans="1:14" ht="19.899999999999999" customHeight="1">
      <c r="A55" s="18">
        <v>51</v>
      </c>
      <c r="B55" s="72" t="s">
        <v>66</v>
      </c>
      <c r="C55" s="47"/>
      <c r="D55" s="19"/>
      <c r="E55" s="20"/>
      <c r="F55" s="21">
        <f t="shared" si="2"/>
        <v>0</v>
      </c>
      <c r="G55" s="22"/>
      <c r="H55" s="21">
        <f t="shared" si="3"/>
        <v>0</v>
      </c>
      <c r="I55" s="23"/>
      <c r="J55" s="11"/>
      <c r="K55" s="25"/>
      <c r="L55" s="25"/>
    </row>
    <row r="56" spans="1:14" ht="19.899999999999999" customHeight="1">
      <c r="A56" s="18">
        <v>52</v>
      </c>
      <c r="B56" s="112" t="s">
        <v>123</v>
      </c>
      <c r="C56" s="34"/>
      <c r="D56" s="19"/>
      <c r="E56" s="20"/>
      <c r="F56" s="21">
        <f t="shared" si="2"/>
        <v>0</v>
      </c>
      <c r="G56" s="22"/>
      <c r="H56" s="21">
        <f t="shared" si="3"/>
        <v>0</v>
      </c>
      <c r="I56" s="23"/>
      <c r="J56" s="11"/>
      <c r="K56" s="25"/>
      <c r="L56" s="25"/>
    </row>
    <row r="57" spans="1:14" ht="19.899999999999999" customHeight="1">
      <c r="A57" s="18">
        <v>53</v>
      </c>
      <c r="B57" s="72" t="s">
        <v>35</v>
      </c>
      <c r="C57" s="47"/>
      <c r="D57" s="19"/>
      <c r="E57" s="20"/>
      <c r="F57" s="21">
        <f t="shared" si="2"/>
        <v>0</v>
      </c>
      <c r="G57" s="22"/>
      <c r="H57" s="21">
        <f t="shared" si="3"/>
        <v>0</v>
      </c>
      <c r="I57" s="23"/>
      <c r="J57" s="11"/>
      <c r="K57" s="25"/>
      <c r="L57" s="25"/>
    </row>
    <row r="58" spans="1:14" ht="19.899999999999999" customHeight="1">
      <c r="A58" s="18">
        <v>54</v>
      </c>
      <c r="B58" s="72" t="s">
        <v>60</v>
      </c>
      <c r="C58" s="34"/>
      <c r="D58" s="19"/>
      <c r="E58" s="20"/>
      <c r="F58" s="21">
        <f t="shared" si="2"/>
        <v>0</v>
      </c>
      <c r="G58" s="22"/>
      <c r="H58" s="21">
        <f t="shared" si="3"/>
        <v>0</v>
      </c>
      <c r="I58" s="23"/>
      <c r="J58" s="11"/>
      <c r="K58" s="25"/>
      <c r="L58" s="25"/>
    </row>
    <row r="59" spans="1:14" ht="19.899999999999999" customHeight="1">
      <c r="A59" s="18">
        <v>55</v>
      </c>
      <c r="B59" s="78" t="s">
        <v>47</v>
      </c>
      <c r="C59" s="47"/>
      <c r="D59" s="19">
        <v>47</v>
      </c>
      <c r="E59" s="20">
        <v>40</v>
      </c>
      <c r="F59" s="21">
        <f t="shared" si="2"/>
        <v>87</v>
      </c>
      <c r="G59" s="22">
        <v>43</v>
      </c>
      <c r="H59" s="21">
        <f t="shared" si="3"/>
        <v>130</v>
      </c>
      <c r="I59" s="23">
        <v>91</v>
      </c>
      <c r="J59" s="11">
        <v>79</v>
      </c>
      <c r="K59" s="25">
        <v>6</v>
      </c>
      <c r="L59" s="25">
        <v>1</v>
      </c>
      <c r="N59" s="109">
        <f>(H59-114)/3</f>
        <v>5.333333333333333</v>
      </c>
    </row>
    <row r="60" spans="1:14" ht="19.899999999999999" customHeight="1">
      <c r="A60" s="18">
        <v>56</v>
      </c>
      <c r="B60" s="78" t="s">
        <v>25</v>
      </c>
      <c r="C60" s="34"/>
      <c r="D60" s="19">
        <v>45</v>
      </c>
      <c r="E60" s="20">
        <v>47</v>
      </c>
      <c r="F60" s="21">
        <f t="shared" si="2"/>
        <v>92</v>
      </c>
      <c r="G60" s="22">
        <v>46</v>
      </c>
      <c r="H60" s="21">
        <f t="shared" si="3"/>
        <v>138</v>
      </c>
      <c r="I60" s="23">
        <v>85</v>
      </c>
      <c r="J60" s="11">
        <v>65</v>
      </c>
      <c r="K60" s="25">
        <v>6</v>
      </c>
      <c r="L60" s="25">
        <v>1</v>
      </c>
      <c r="N60" s="109">
        <f>(H60-114)/3</f>
        <v>8</v>
      </c>
    </row>
    <row r="61" spans="1:14" ht="19.899999999999999" customHeight="1">
      <c r="A61" s="18">
        <v>57</v>
      </c>
      <c r="B61" s="74" t="s">
        <v>74</v>
      </c>
      <c r="C61" s="47"/>
      <c r="D61" s="19"/>
      <c r="E61" s="20"/>
      <c r="F61" s="21">
        <f t="shared" si="2"/>
        <v>0</v>
      </c>
      <c r="G61" s="22"/>
      <c r="H61" s="21">
        <f t="shared" si="3"/>
        <v>0</v>
      </c>
      <c r="I61" s="23"/>
      <c r="J61" s="11"/>
      <c r="K61" s="25"/>
      <c r="L61" s="25"/>
    </row>
    <row r="62" spans="1:14" ht="19.899999999999999" customHeight="1">
      <c r="A62" s="18">
        <v>58</v>
      </c>
      <c r="B62" s="74" t="s">
        <v>81</v>
      </c>
      <c r="C62" s="34"/>
      <c r="D62" s="19"/>
      <c r="E62" s="20"/>
      <c r="F62" s="21">
        <f t="shared" si="2"/>
        <v>0</v>
      </c>
      <c r="G62" s="22"/>
      <c r="H62" s="21">
        <f t="shared" si="3"/>
        <v>0</v>
      </c>
      <c r="I62" s="23"/>
      <c r="J62" s="11"/>
      <c r="K62" s="25"/>
      <c r="L62" s="25"/>
    </row>
    <row r="63" spans="1:14" ht="19.899999999999999" customHeight="1">
      <c r="A63" s="18">
        <v>59</v>
      </c>
      <c r="B63" s="76" t="s">
        <v>40</v>
      </c>
      <c r="C63" s="47"/>
      <c r="D63" s="19">
        <v>45</v>
      </c>
      <c r="E63" s="20">
        <v>45</v>
      </c>
      <c r="F63" s="21">
        <f t="shared" si="2"/>
        <v>90</v>
      </c>
      <c r="G63" s="22">
        <v>47</v>
      </c>
      <c r="H63" s="21">
        <f t="shared" si="3"/>
        <v>137</v>
      </c>
      <c r="I63" s="23">
        <v>97</v>
      </c>
      <c r="J63" s="11">
        <v>69</v>
      </c>
      <c r="K63" s="25">
        <v>6</v>
      </c>
      <c r="L63" s="25">
        <v>1</v>
      </c>
      <c r="N63" s="109">
        <f>(H63-114)/3</f>
        <v>7.666666666666667</v>
      </c>
    </row>
    <row r="64" spans="1:14" ht="19.899999999999999" customHeight="1">
      <c r="A64" s="18">
        <v>60</v>
      </c>
      <c r="B64" s="73" t="s">
        <v>99</v>
      </c>
      <c r="C64" s="34"/>
      <c r="D64" s="19">
        <v>48</v>
      </c>
      <c r="E64" s="20">
        <v>44</v>
      </c>
      <c r="F64" s="21">
        <f t="shared" si="2"/>
        <v>92</v>
      </c>
      <c r="G64" s="22">
        <v>43</v>
      </c>
      <c r="H64" s="21">
        <f t="shared" si="3"/>
        <v>135</v>
      </c>
      <c r="I64" s="23">
        <v>97</v>
      </c>
      <c r="J64" s="11">
        <v>75</v>
      </c>
      <c r="K64" s="25">
        <v>6</v>
      </c>
      <c r="L64" s="25">
        <v>1</v>
      </c>
      <c r="N64" s="109">
        <f>(H64-114)/3</f>
        <v>7</v>
      </c>
    </row>
    <row r="65" spans="1:14" ht="19.899999999999999" customHeight="1">
      <c r="A65" s="18">
        <v>61</v>
      </c>
      <c r="B65" s="72" t="s">
        <v>62</v>
      </c>
      <c r="C65" s="47"/>
      <c r="D65" s="19"/>
      <c r="E65" s="20"/>
      <c r="F65" s="21">
        <f t="shared" si="2"/>
        <v>0</v>
      </c>
      <c r="G65" s="22"/>
      <c r="H65" s="21">
        <f t="shared" si="3"/>
        <v>0</v>
      </c>
      <c r="I65" s="23"/>
      <c r="J65" s="11"/>
      <c r="K65" s="25"/>
      <c r="L65" s="25"/>
    </row>
    <row r="66" spans="1:14" ht="19.899999999999999" customHeight="1">
      <c r="A66" s="18">
        <v>62</v>
      </c>
      <c r="B66" s="72" t="s">
        <v>61</v>
      </c>
      <c r="C66" s="34"/>
      <c r="D66" s="19"/>
      <c r="E66" s="20"/>
      <c r="F66" s="21">
        <f t="shared" si="2"/>
        <v>0</v>
      </c>
      <c r="G66" s="22"/>
      <c r="H66" s="21">
        <f t="shared" si="3"/>
        <v>0</v>
      </c>
      <c r="I66" s="23"/>
      <c r="J66" s="11"/>
      <c r="K66" s="25"/>
      <c r="L66" s="25"/>
    </row>
    <row r="67" spans="1:14" ht="19.899999999999999" customHeight="1">
      <c r="A67" s="18">
        <v>63</v>
      </c>
      <c r="B67" s="92" t="s">
        <v>115</v>
      </c>
      <c r="C67" s="47"/>
      <c r="D67" s="19"/>
      <c r="E67" s="20"/>
      <c r="F67" s="21">
        <f t="shared" si="2"/>
        <v>0</v>
      </c>
      <c r="G67" s="22"/>
      <c r="H67" s="21">
        <f t="shared" si="3"/>
        <v>0</v>
      </c>
      <c r="I67" s="23"/>
      <c r="J67" s="11"/>
      <c r="K67" s="25"/>
      <c r="L67" s="25"/>
    </row>
    <row r="68" spans="1:14" ht="19.899999999999999" customHeight="1">
      <c r="A68" s="18">
        <v>64</v>
      </c>
      <c r="B68" s="72" t="s">
        <v>76</v>
      </c>
      <c r="C68" s="34"/>
      <c r="D68" s="19"/>
      <c r="E68" s="20"/>
      <c r="F68" s="21">
        <f t="shared" si="2"/>
        <v>0</v>
      </c>
      <c r="G68" s="22"/>
      <c r="H68" s="21">
        <f t="shared" si="3"/>
        <v>0</v>
      </c>
      <c r="I68" s="23"/>
      <c r="J68" s="11"/>
      <c r="K68" s="25"/>
      <c r="L68" s="25"/>
    </row>
    <row r="69" spans="1:14" ht="19.899999999999999" customHeight="1">
      <c r="A69" s="18">
        <v>65</v>
      </c>
      <c r="B69" s="74" t="s">
        <v>96</v>
      </c>
      <c r="C69" s="47"/>
      <c r="D69" s="19">
        <v>47</v>
      </c>
      <c r="E69" s="20">
        <v>52</v>
      </c>
      <c r="F69" s="21">
        <f t="shared" ref="F69:F74" si="4">SUM(D69:E69)</f>
        <v>99</v>
      </c>
      <c r="G69" s="22">
        <v>47</v>
      </c>
      <c r="H69" s="21">
        <f t="shared" ref="H69:H74" si="5">SUM(F69:G69)</f>
        <v>146</v>
      </c>
      <c r="I69" s="23">
        <v>94</v>
      </c>
      <c r="J69" s="11">
        <v>57</v>
      </c>
      <c r="K69" s="25">
        <v>6</v>
      </c>
      <c r="L69" s="25">
        <v>1</v>
      </c>
      <c r="N69" s="109">
        <f>(H69-114)/3</f>
        <v>10.666666666666666</v>
      </c>
    </row>
    <row r="70" spans="1:14" ht="19.899999999999999" customHeight="1">
      <c r="A70" s="18">
        <v>66</v>
      </c>
      <c r="B70" s="81" t="s">
        <v>27</v>
      </c>
      <c r="C70" s="47"/>
      <c r="D70" s="19"/>
      <c r="E70" s="20"/>
      <c r="F70" s="21">
        <f t="shared" si="4"/>
        <v>0</v>
      </c>
      <c r="G70" s="22"/>
      <c r="H70" s="21">
        <f t="shared" si="5"/>
        <v>0</v>
      </c>
      <c r="I70" s="23"/>
      <c r="J70" s="11"/>
      <c r="K70" s="25"/>
      <c r="L70" s="25"/>
    </row>
    <row r="71" spans="1:14" ht="19.899999999999999" customHeight="1">
      <c r="A71" s="18">
        <v>67</v>
      </c>
      <c r="B71" s="76" t="s">
        <v>28</v>
      </c>
      <c r="C71" s="34">
        <v>1993</v>
      </c>
      <c r="D71" s="19"/>
      <c r="E71" s="20"/>
      <c r="F71" s="21">
        <f t="shared" si="4"/>
        <v>0</v>
      </c>
      <c r="G71" s="22"/>
      <c r="H71" s="21">
        <f t="shared" si="5"/>
        <v>0</v>
      </c>
      <c r="I71" s="23"/>
      <c r="J71" s="11"/>
      <c r="K71" s="25"/>
      <c r="L71" s="25"/>
    </row>
    <row r="72" spans="1:14" ht="19.899999999999999" customHeight="1">
      <c r="A72" s="18">
        <v>68</v>
      </c>
      <c r="B72" s="77" t="s">
        <v>26</v>
      </c>
      <c r="C72" s="34">
        <v>1998</v>
      </c>
      <c r="D72" s="19"/>
      <c r="E72" s="20"/>
      <c r="F72" s="21">
        <f t="shared" si="4"/>
        <v>0</v>
      </c>
      <c r="G72" s="22"/>
      <c r="H72" s="21">
        <f t="shared" si="5"/>
        <v>0</v>
      </c>
      <c r="I72" s="23"/>
      <c r="J72" s="11"/>
      <c r="K72" s="25"/>
      <c r="L72" s="25"/>
    </row>
    <row r="73" spans="1:14" ht="19.899999999999999" customHeight="1">
      <c r="A73" s="18">
        <v>69</v>
      </c>
      <c r="B73" s="72" t="s">
        <v>72</v>
      </c>
      <c r="C73" s="34"/>
      <c r="D73" s="19"/>
      <c r="E73" s="20"/>
      <c r="F73" s="21">
        <f t="shared" si="4"/>
        <v>0</v>
      </c>
      <c r="G73" s="22"/>
      <c r="H73" s="21">
        <f t="shared" si="5"/>
        <v>0</v>
      </c>
      <c r="I73" s="23"/>
      <c r="J73" s="11"/>
      <c r="K73" s="25"/>
      <c r="L73" s="25"/>
    </row>
    <row r="74" spans="1:14" ht="19.899999999999999" customHeight="1">
      <c r="A74" s="18">
        <v>70</v>
      </c>
      <c r="B74" s="81" t="s">
        <v>73</v>
      </c>
      <c r="C74" s="34"/>
      <c r="D74" s="19">
        <v>60</v>
      </c>
      <c r="E74" s="20">
        <v>54</v>
      </c>
      <c r="F74" s="21">
        <f t="shared" si="4"/>
        <v>114</v>
      </c>
      <c r="G74" s="22">
        <v>64</v>
      </c>
      <c r="H74" s="21">
        <f t="shared" si="5"/>
        <v>178</v>
      </c>
      <c r="I74" s="23">
        <v>100</v>
      </c>
      <c r="J74" s="11">
        <v>51</v>
      </c>
      <c r="K74" s="25">
        <v>6</v>
      </c>
      <c r="L74" s="25">
        <v>1</v>
      </c>
      <c r="N74" s="109">
        <f>(H74-114)/3</f>
        <v>21.333333333333332</v>
      </c>
    </row>
    <row r="75" spans="1:14" ht="19.899999999999999" customHeight="1">
      <c r="A75" s="18">
        <v>71</v>
      </c>
      <c r="B75" s="118" t="s">
        <v>127</v>
      </c>
      <c r="C75" s="34"/>
      <c r="D75" s="19"/>
      <c r="E75" s="20"/>
      <c r="F75" s="21">
        <f t="shared" ref="F75:F76" si="6">SUM(D75:E75)</f>
        <v>0</v>
      </c>
      <c r="G75" s="22"/>
      <c r="H75" s="21">
        <f t="shared" ref="H75:H76" si="7">SUM(F75:G75)</f>
        <v>0</v>
      </c>
      <c r="I75" s="23"/>
      <c r="J75" s="11"/>
      <c r="K75" s="25"/>
      <c r="L75" s="25"/>
    </row>
    <row r="76" spans="1:14" ht="19.899999999999999" customHeight="1" thickBot="1">
      <c r="A76" s="18">
        <v>72</v>
      </c>
      <c r="B76" s="118" t="s">
        <v>128</v>
      </c>
      <c r="C76" s="34"/>
      <c r="D76" s="19"/>
      <c r="E76" s="20"/>
      <c r="F76" s="21">
        <f t="shared" si="6"/>
        <v>0</v>
      </c>
      <c r="G76" s="22"/>
      <c r="H76" s="21">
        <f t="shared" si="7"/>
        <v>0</v>
      </c>
      <c r="I76" s="23"/>
      <c r="J76" s="11"/>
      <c r="K76" s="37"/>
      <c r="L76" s="37"/>
    </row>
    <row r="77" spans="1:14" ht="17.2" thickBot="1">
      <c r="K77" s="39">
        <f>SUM(K5:K76)</f>
        <v>144</v>
      </c>
      <c r="L77" s="40">
        <f>SUM(L5:L76)</f>
        <v>24</v>
      </c>
      <c r="M77" s="1" t="s">
        <v>122</v>
      </c>
    </row>
    <row r="78" spans="1:14">
      <c r="K78" s="38"/>
      <c r="L78" s="38"/>
      <c r="M78" s="1" t="s">
        <v>90</v>
      </c>
    </row>
  </sheetData>
  <sheetProtection selectLockedCells="1" selectUnlockedCells="1"/>
  <sortState ref="B5:N74">
    <sortCondition ref="B5:B74"/>
  </sortState>
  <mergeCells count="3">
    <mergeCell ref="D1:E1"/>
    <mergeCell ref="F3:G3"/>
    <mergeCell ref="B3:C3"/>
  </mergeCells>
  <phoneticPr fontId="0" type="noConversion"/>
  <conditionalFormatting sqref="K5:K76">
    <cfRule type="cellIs" dxfId="27" priority="2" stopIfTrue="1" operator="equal">
      <formula>5</formula>
    </cfRule>
    <cfRule type="cellIs" dxfId="26" priority="3" stopIfTrue="1" operator="notEqual">
      <formula>5</formula>
    </cfRule>
  </conditionalFormatting>
  <conditionalFormatting sqref="L5:L76">
    <cfRule type="cellIs" dxfId="25" priority="4" stopIfTrue="1" operator="equal">
      <formula>1</formula>
    </cfRule>
    <cfRule type="cellIs" dxfId="24" priority="5" stopIfTrue="1" operator="notEqual">
      <formula>1</formula>
    </cfRule>
  </conditionalFormatting>
  <conditionalFormatting sqref="K5:K76">
    <cfRule type="cellIs" dxfId="23" priority="1" stopIfTrue="1" operator="equal">
      <formula>6</formula>
    </cfRule>
  </conditionalFormatting>
  <pageMargins left="0.7" right="0.7" top="0.51180555555555551" bottom="0.51180555555555551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8"/>
  <sheetViews>
    <sheetView zoomScale="75" zoomScaleNormal="75" workbookViewId="0">
      <selection activeCell="N5" sqref="N5"/>
    </sheetView>
  </sheetViews>
  <sheetFormatPr baseColWidth="10" defaultColWidth="13.4140625" defaultRowHeight="16.7"/>
  <cols>
    <col min="1" max="1" width="5.58203125" style="1" customWidth="1"/>
    <col min="2" max="2" width="36.33203125" style="1" customWidth="1"/>
    <col min="3" max="3" width="6.75" style="1" customWidth="1"/>
    <col min="4" max="12" width="8.58203125" style="1" customWidth="1"/>
    <col min="13" max="16384" width="13.4140625" style="1"/>
  </cols>
  <sheetData>
    <row r="1" spans="1:14" ht="18" customHeight="1" thickBot="1">
      <c r="A1" s="4"/>
      <c r="B1" s="4"/>
      <c r="C1" s="4"/>
      <c r="D1" s="138" t="s">
        <v>83</v>
      </c>
      <c r="E1" s="138"/>
      <c r="F1" s="138"/>
      <c r="G1" s="5"/>
      <c r="H1" s="5"/>
      <c r="I1" s="5"/>
      <c r="J1" s="6"/>
      <c r="K1" s="3"/>
      <c r="L1" s="3"/>
    </row>
    <row r="2" spans="1:14" ht="18.8" customHeight="1">
      <c r="A2" s="4"/>
      <c r="B2" s="7"/>
      <c r="C2" s="4"/>
      <c r="D2" s="4"/>
      <c r="E2" s="4"/>
      <c r="F2" s="4"/>
      <c r="G2" s="4"/>
      <c r="H2" s="4"/>
      <c r="I2" s="4"/>
      <c r="J2" s="8"/>
      <c r="K2" s="44" t="s">
        <v>15</v>
      </c>
      <c r="L2" s="41" t="s">
        <v>13</v>
      </c>
    </row>
    <row r="3" spans="1:14" ht="18.8">
      <c r="A3" s="4"/>
      <c r="B3" s="139" t="s">
        <v>119</v>
      </c>
      <c r="C3" s="139"/>
      <c r="D3" s="139"/>
      <c r="E3" s="4"/>
      <c r="F3" s="139" t="s">
        <v>0</v>
      </c>
      <c r="G3" s="139"/>
      <c r="H3" s="139"/>
      <c r="I3" s="4"/>
      <c r="J3" s="8"/>
      <c r="K3" s="45" t="s">
        <v>16</v>
      </c>
      <c r="L3" s="42" t="s">
        <v>14</v>
      </c>
    </row>
    <row r="4" spans="1:14" ht="19.350000000000001" thickBot="1">
      <c r="A4" s="4"/>
      <c r="B4" s="48" t="s">
        <v>11</v>
      </c>
      <c r="C4" s="50" t="s">
        <v>17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102" t="s">
        <v>118</v>
      </c>
      <c r="K4" s="46">
        <v>6</v>
      </c>
      <c r="L4" s="43">
        <v>1</v>
      </c>
      <c r="N4" s="104" t="s">
        <v>117</v>
      </c>
    </row>
    <row r="5" spans="1:14" ht="19.899999999999999" customHeight="1">
      <c r="A5" s="18">
        <v>1</v>
      </c>
      <c r="B5" s="80" t="s">
        <v>32</v>
      </c>
      <c r="C5" s="47"/>
      <c r="D5" s="19">
        <v>59</v>
      </c>
      <c r="E5" s="20">
        <v>51</v>
      </c>
      <c r="F5" s="21">
        <f t="shared" ref="F5:F36" si="0">SUM(D5:E5)</f>
        <v>110</v>
      </c>
      <c r="G5" s="22">
        <v>52</v>
      </c>
      <c r="H5" s="21">
        <f t="shared" ref="H5:H36" si="1">SUM(F5:G5)</f>
        <v>162</v>
      </c>
      <c r="I5" s="23">
        <v>97</v>
      </c>
      <c r="J5" s="8">
        <v>49</v>
      </c>
      <c r="K5" s="71">
        <v>6</v>
      </c>
      <c r="L5" s="71">
        <v>1</v>
      </c>
      <c r="N5" s="109">
        <f>(H5-111)/3</f>
        <v>17</v>
      </c>
    </row>
    <row r="6" spans="1:14" ht="19.5" customHeight="1">
      <c r="A6" s="18">
        <v>2</v>
      </c>
      <c r="B6" s="89" t="s">
        <v>126</v>
      </c>
      <c r="C6" s="47"/>
      <c r="D6" s="19"/>
      <c r="E6" s="20"/>
      <c r="F6" s="21">
        <f t="shared" si="0"/>
        <v>0</v>
      </c>
      <c r="G6" s="22"/>
      <c r="H6" s="21">
        <f t="shared" si="1"/>
        <v>0</v>
      </c>
      <c r="I6" s="23"/>
      <c r="J6" s="8"/>
      <c r="K6" s="71"/>
      <c r="L6" s="71"/>
    </row>
    <row r="7" spans="1:14" ht="19.5" customHeight="1">
      <c r="A7" s="18">
        <v>3</v>
      </c>
      <c r="B7" s="75" t="s">
        <v>65</v>
      </c>
      <c r="C7" s="49"/>
      <c r="D7" s="19"/>
      <c r="E7" s="20"/>
      <c r="F7" s="21">
        <f t="shared" si="0"/>
        <v>0</v>
      </c>
      <c r="G7" s="22"/>
      <c r="H7" s="21">
        <f t="shared" si="1"/>
        <v>0</v>
      </c>
      <c r="I7" s="23"/>
      <c r="J7" s="8"/>
      <c r="K7" s="71"/>
      <c r="L7" s="71"/>
    </row>
    <row r="8" spans="1:14" ht="19.5" customHeight="1">
      <c r="A8" s="18">
        <v>4</v>
      </c>
      <c r="B8" s="72" t="s">
        <v>78</v>
      </c>
      <c r="C8" s="47"/>
      <c r="D8" s="19">
        <v>58</v>
      </c>
      <c r="E8" s="20">
        <v>51</v>
      </c>
      <c r="F8" s="21">
        <f t="shared" si="0"/>
        <v>109</v>
      </c>
      <c r="G8" s="22">
        <v>49</v>
      </c>
      <c r="H8" s="21">
        <f t="shared" si="1"/>
        <v>158</v>
      </c>
      <c r="I8" s="23">
        <v>97</v>
      </c>
      <c r="J8" s="8">
        <v>51</v>
      </c>
      <c r="K8" s="71">
        <v>6</v>
      </c>
      <c r="L8" s="71">
        <v>1</v>
      </c>
      <c r="N8" s="109">
        <f>(H8-111)/3</f>
        <v>15.666666666666666</v>
      </c>
    </row>
    <row r="9" spans="1:14" ht="19.5" customHeight="1">
      <c r="A9" s="18">
        <v>5</v>
      </c>
      <c r="B9" s="84" t="s">
        <v>95</v>
      </c>
      <c r="C9" s="47"/>
      <c r="D9" s="19"/>
      <c r="E9" s="20"/>
      <c r="F9" s="21">
        <f t="shared" si="0"/>
        <v>0</v>
      </c>
      <c r="G9" s="22"/>
      <c r="H9" s="21">
        <f t="shared" si="1"/>
        <v>0</v>
      </c>
      <c r="I9" s="23"/>
      <c r="J9" s="8"/>
      <c r="K9" s="71"/>
      <c r="L9" s="71"/>
    </row>
    <row r="10" spans="1:14" ht="19.5" customHeight="1">
      <c r="A10" s="18">
        <v>6</v>
      </c>
      <c r="B10" s="75" t="s">
        <v>77</v>
      </c>
      <c r="C10" s="47"/>
      <c r="D10" s="19">
        <v>43</v>
      </c>
      <c r="E10" s="20">
        <v>47</v>
      </c>
      <c r="F10" s="21">
        <f t="shared" si="0"/>
        <v>90</v>
      </c>
      <c r="G10" s="22">
        <v>50</v>
      </c>
      <c r="H10" s="21">
        <f t="shared" si="1"/>
        <v>140</v>
      </c>
      <c r="I10" s="23">
        <v>85</v>
      </c>
      <c r="J10" s="8">
        <v>61</v>
      </c>
      <c r="K10" s="71">
        <v>6</v>
      </c>
      <c r="L10" s="71">
        <v>1</v>
      </c>
      <c r="N10" s="109">
        <f>(H10-111)/3</f>
        <v>9.6666666666666661</v>
      </c>
    </row>
    <row r="11" spans="1:14" ht="19.5" customHeight="1">
      <c r="A11" s="18">
        <v>7</v>
      </c>
      <c r="B11" s="105" t="s">
        <v>70</v>
      </c>
      <c r="C11" s="47"/>
      <c r="D11" s="19"/>
      <c r="E11" s="20"/>
      <c r="F11" s="21">
        <f t="shared" si="0"/>
        <v>0</v>
      </c>
      <c r="G11" s="22"/>
      <c r="H11" s="21">
        <f t="shared" si="1"/>
        <v>0</v>
      </c>
      <c r="I11" s="23"/>
      <c r="J11" s="8"/>
      <c r="K11" s="71"/>
      <c r="L11" s="71"/>
    </row>
    <row r="12" spans="1:14" ht="19.5" customHeight="1">
      <c r="A12" s="18">
        <v>8</v>
      </c>
      <c r="B12" s="74" t="s">
        <v>30</v>
      </c>
      <c r="C12" s="47"/>
      <c r="D12" s="19"/>
      <c r="E12" s="20"/>
      <c r="F12" s="21">
        <f t="shared" si="0"/>
        <v>0</v>
      </c>
      <c r="G12" s="22"/>
      <c r="H12" s="21">
        <f t="shared" si="1"/>
        <v>0</v>
      </c>
      <c r="I12" s="23"/>
      <c r="J12" s="8"/>
      <c r="K12" s="71"/>
      <c r="L12" s="71"/>
    </row>
    <row r="13" spans="1:14" ht="19.899999999999999" customHeight="1">
      <c r="A13" s="18">
        <v>9</v>
      </c>
      <c r="B13" s="105" t="s">
        <v>68</v>
      </c>
      <c r="C13" s="47"/>
      <c r="D13" s="19"/>
      <c r="E13" s="20"/>
      <c r="F13" s="21">
        <f t="shared" si="0"/>
        <v>0</v>
      </c>
      <c r="G13" s="22"/>
      <c r="H13" s="21">
        <f t="shared" si="1"/>
        <v>0</v>
      </c>
      <c r="I13" s="23"/>
      <c r="J13" s="8"/>
      <c r="K13" s="71"/>
      <c r="L13" s="71"/>
    </row>
    <row r="14" spans="1:14" ht="19.899999999999999" customHeight="1">
      <c r="A14" s="18">
        <v>10</v>
      </c>
      <c r="B14" s="105" t="s">
        <v>69</v>
      </c>
      <c r="C14" s="47"/>
      <c r="D14" s="19"/>
      <c r="E14" s="20"/>
      <c r="F14" s="21">
        <f t="shared" si="0"/>
        <v>0</v>
      </c>
      <c r="G14" s="22"/>
      <c r="H14" s="21">
        <f t="shared" si="1"/>
        <v>0</v>
      </c>
      <c r="I14" s="23"/>
      <c r="J14" s="8"/>
      <c r="K14" s="71"/>
      <c r="L14" s="71"/>
    </row>
    <row r="15" spans="1:14" ht="19.899999999999999" customHeight="1">
      <c r="A15" s="18">
        <v>11</v>
      </c>
      <c r="B15" s="105" t="s">
        <v>71</v>
      </c>
      <c r="C15" s="47"/>
      <c r="D15" s="19"/>
      <c r="E15" s="20"/>
      <c r="F15" s="21">
        <f t="shared" si="0"/>
        <v>0</v>
      </c>
      <c r="G15" s="22"/>
      <c r="H15" s="21">
        <f t="shared" si="1"/>
        <v>0</v>
      </c>
      <c r="I15" s="23"/>
      <c r="J15" s="8"/>
      <c r="K15" s="71"/>
      <c r="L15" s="71"/>
    </row>
    <row r="16" spans="1:14" ht="19.899999999999999" customHeight="1">
      <c r="A16" s="18">
        <v>12</v>
      </c>
      <c r="B16" s="75" t="s">
        <v>29</v>
      </c>
      <c r="C16" s="47"/>
      <c r="D16" s="19"/>
      <c r="E16" s="20"/>
      <c r="F16" s="21">
        <f t="shared" si="0"/>
        <v>0</v>
      </c>
      <c r="G16" s="22"/>
      <c r="H16" s="21">
        <f t="shared" si="1"/>
        <v>0</v>
      </c>
      <c r="I16" s="23"/>
      <c r="J16" s="8"/>
      <c r="K16" s="71"/>
      <c r="L16" s="71"/>
    </row>
    <row r="17" spans="1:14" ht="19.899999999999999" customHeight="1">
      <c r="A17" s="18">
        <v>13</v>
      </c>
      <c r="B17" s="74" t="s">
        <v>46</v>
      </c>
      <c r="C17" s="47"/>
      <c r="D17" s="19"/>
      <c r="E17" s="20"/>
      <c r="F17" s="21">
        <f t="shared" si="0"/>
        <v>0</v>
      </c>
      <c r="G17" s="22"/>
      <c r="H17" s="21">
        <f t="shared" si="1"/>
        <v>0</v>
      </c>
      <c r="I17" s="23"/>
      <c r="J17" s="8"/>
      <c r="K17" s="71"/>
      <c r="L17" s="71"/>
    </row>
    <row r="18" spans="1:14" ht="19.899999999999999" customHeight="1">
      <c r="A18" s="18">
        <v>14</v>
      </c>
      <c r="B18" s="75" t="s">
        <v>22</v>
      </c>
      <c r="C18" s="47"/>
      <c r="D18" s="19">
        <v>38</v>
      </c>
      <c r="E18" s="20">
        <v>36</v>
      </c>
      <c r="F18" s="21">
        <f t="shared" si="0"/>
        <v>74</v>
      </c>
      <c r="G18" s="22">
        <v>37</v>
      </c>
      <c r="H18" s="21">
        <f t="shared" si="1"/>
        <v>111</v>
      </c>
      <c r="I18" s="23">
        <v>100</v>
      </c>
      <c r="J18" s="8">
        <v>100</v>
      </c>
      <c r="K18" s="71">
        <v>6</v>
      </c>
      <c r="L18" s="71">
        <v>1</v>
      </c>
      <c r="N18" s="109">
        <f>(H18-111)/3</f>
        <v>0</v>
      </c>
    </row>
    <row r="19" spans="1:14" ht="19.899999999999999" customHeight="1">
      <c r="A19" s="18">
        <v>15</v>
      </c>
      <c r="B19" s="79" t="s">
        <v>21</v>
      </c>
      <c r="C19" s="47"/>
      <c r="D19" s="19"/>
      <c r="E19" s="20"/>
      <c r="F19" s="21">
        <f t="shared" si="0"/>
        <v>0</v>
      </c>
      <c r="G19" s="22"/>
      <c r="H19" s="21">
        <f t="shared" si="1"/>
        <v>0</v>
      </c>
      <c r="I19" s="23"/>
      <c r="J19" s="8"/>
      <c r="K19" s="71"/>
      <c r="L19" s="71"/>
    </row>
    <row r="20" spans="1:14" ht="19.899999999999999" customHeight="1">
      <c r="A20" s="18">
        <v>16</v>
      </c>
      <c r="B20" s="78" t="s">
        <v>56</v>
      </c>
      <c r="C20" s="47"/>
      <c r="D20" s="19">
        <v>44</v>
      </c>
      <c r="E20" s="20">
        <v>46</v>
      </c>
      <c r="F20" s="21">
        <f t="shared" si="0"/>
        <v>90</v>
      </c>
      <c r="G20" s="22">
        <v>42</v>
      </c>
      <c r="H20" s="21">
        <f t="shared" si="1"/>
        <v>132</v>
      </c>
      <c r="I20" s="23">
        <v>94</v>
      </c>
      <c r="J20" s="8">
        <v>81</v>
      </c>
      <c r="K20" s="71">
        <v>6</v>
      </c>
      <c r="L20" s="71"/>
      <c r="N20" s="109">
        <f>(H20-111)/3</f>
        <v>7</v>
      </c>
    </row>
    <row r="21" spans="1:14" ht="19.899999999999999" customHeight="1">
      <c r="A21" s="18">
        <v>17</v>
      </c>
      <c r="B21" s="79" t="s">
        <v>57</v>
      </c>
      <c r="C21" s="47"/>
      <c r="D21" s="19">
        <v>48</v>
      </c>
      <c r="E21" s="20">
        <v>46</v>
      </c>
      <c r="F21" s="21">
        <f t="shared" si="0"/>
        <v>94</v>
      </c>
      <c r="G21" s="22">
        <v>42</v>
      </c>
      <c r="H21" s="21">
        <f t="shared" si="1"/>
        <v>136</v>
      </c>
      <c r="I21" s="23">
        <v>100</v>
      </c>
      <c r="J21" s="8">
        <v>69</v>
      </c>
      <c r="K21" s="71">
        <v>6</v>
      </c>
      <c r="L21" s="71">
        <v>1</v>
      </c>
      <c r="N21" s="109">
        <f>(H21-111)/3</f>
        <v>8.3333333333333339</v>
      </c>
    </row>
    <row r="22" spans="1:14" ht="19.899999999999999" customHeight="1">
      <c r="A22" s="18">
        <v>18</v>
      </c>
      <c r="B22" s="72" t="s">
        <v>97</v>
      </c>
      <c r="C22" s="47"/>
      <c r="D22" s="19">
        <v>50</v>
      </c>
      <c r="E22" s="20">
        <v>43</v>
      </c>
      <c r="F22" s="21">
        <f t="shared" si="0"/>
        <v>93</v>
      </c>
      <c r="G22" s="22">
        <v>51</v>
      </c>
      <c r="H22" s="21">
        <f t="shared" si="1"/>
        <v>144</v>
      </c>
      <c r="I22" s="23">
        <v>100</v>
      </c>
      <c r="J22" s="8">
        <v>55</v>
      </c>
      <c r="K22" s="71">
        <v>6</v>
      </c>
      <c r="L22" s="71">
        <v>1</v>
      </c>
      <c r="N22" s="109">
        <f>(H22-111)/3</f>
        <v>11</v>
      </c>
    </row>
    <row r="23" spans="1:14" ht="19.899999999999999" customHeight="1">
      <c r="A23" s="18">
        <v>19</v>
      </c>
      <c r="B23" s="73" t="s">
        <v>98</v>
      </c>
      <c r="C23" s="47"/>
      <c r="D23" s="19">
        <v>49</v>
      </c>
      <c r="E23" s="20">
        <v>43</v>
      </c>
      <c r="F23" s="21">
        <f t="shared" si="0"/>
        <v>92</v>
      </c>
      <c r="G23" s="22">
        <v>46</v>
      </c>
      <c r="H23" s="21">
        <f t="shared" si="1"/>
        <v>138</v>
      </c>
      <c r="I23" s="23">
        <v>94</v>
      </c>
      <c r="J23" s="8">
        <v>63</v>
      </c>
      <c r="K23" s="71">
        <v>6</v>
      </c>
      <c r="L23" s="71">
        <v>1</v>
      </c>
      <c r="N23" s="109">
        <f>(H23-111)/3</f>
        <v>9</v>
      </c>
    </row>
    <row r="24" spans="1:14" ht="19.899999999999999" customHeight="1">
      <c r="A24" s="18">
        <v>20</v>
      </c>
      <c r="B24" s="105" t="s">
        <v>31</v>
      </c>
      <c r="C24" s="47"/>
      <c r="D24" s="19"/>
      <c r="E24" s="20"/>
      <c r="F24" s="21">
        <f t="shared" si="0"/>
        <v>0</v>
      </c>
      <c r="G24" s="22"/>
      <c r="H24" s="21">
        <f t="shared" si="1"/>
        <v>0</v>
      </c>
      <c r="I24" s="23"/>
      <c r="J24" s="8"/>
      <c r="K24" s="71"/>
      <c r="L24" s="71"/>
    </row>
    <row r="25" spans="1:14" ht="19.899999999999999" customHeight="1">
      <c r="A25" s="18">
        <v>21</v>
      </c>
      <c r="B25" s="75" t="s">
        <v>24</v>
      </c>
      <c r="C25" s="47"/>
      <c r="D25" s="19">
        <v>40</v>
      </c>
      <c r="E25" s="20">
        <v>42</v>
      </c>
      <c r="F25" s="21">
        <f t="shared" si="0"/>
        <v>82</v>
      </c>
      <c r="G25" s="22">
        <v>42</v>
      </c>
      <c r="H25" s="21">
        <f t="shared" si="1"/>
        <v>124</v>
      </c>
      <c r="I25" s="23">
        <v>91</v>
      </c>
      <c r="J25" s="8">
        <v>87</v>
      </c>
      <c r="K25" s="71">
        <v>6</v>
      </c>
      <c r="L25" s="71">
        <v>1</v>
      </c>
      <c r="N25" s="109">
        <f>(H25-111)/3</f>
        <v>4.333333333333333</v>
      </c>
    </row>
    <row r="26" spans="1:14" ht="19.899999999999999" customHeight="1">
      <c r="A26" s="18">
        <v>22</v>
      </c>
      <c r="B26" s="78" t="s">
        <v>37</v>
      </c>
      <c r="C26" s="47"/>
      <c r="D26" s="19">
        <v>41</v>
      </c>
      <c r="E26" s="20">
        <v>42</v>
      </c>
      <c r="F26" s="21">
        <f t="shared" si="0"/>
        <v>83</v>
      </c>
      <c r="G26" s="22">
        <v>38</v>
      </c>
      <c r="H26" s="21">
        <f t="shared" si="1"/>
        <v>121</v>
      </c>
      <c r="I26" s="23">
        <v>100</v>
      </c>
      <c r="J26" s="8">
        <v>91</v>
      </c>
      <c r="K26" s="71">
        <v>6</v>
      </c>
      <c r="L26" s="71">
        <v>1</v>
      </c>
      <c r="N26" s="109">
        <f>(H26-111)/3</f>
        <v>3.3333333333333335</v>
      </c>
    </row>
    <row r="27" spans="1:14" ht="19.899999999999999" customHeight="1">
      <c r="A27" s="18">
        <v>23</v>
      </c>
      <c r="B27" s="73" t="s">
        <v>111</v>
      </c>
      <c r="C27" s="47"/>
      <c r="D27" s="19"/>
      <c r="E27" s="20"/>
      <c r="F27" s="21">
        <f t="shared" si="0"/>
        <v>0</v>
      </c>
      <c r="G27" s="22"/>
      <c r="H27" s="21">
        <f t="shared" si="1"/>
        <v>0</v>
      </c>
      <c r="I27" s="23"/>
      <c r="J27" s="8"/>
      <c r="K27" s="71"/>
      <c r="L27" s="71"/>
    </row>
    <row r="28" spans="1:14" ht="19.899999999999999" customHeight="1">
      <c r="A28" s="18">
        <v>24</v>
      </c>
      <c r="B28" s="73" t="s">
        <v>100</v>
      </c>
      <c r="C28" s="47"/>
      <c r="D28" s="19"/>
      <c r="E28" s="20"/>
      <c r="F28" s="21">
        <f t="shared" si="0"/>
        <v>0</v>
      </c>
      <c r="G28" s="22"/>
      <c r="H28" s="21">
        <f t="shared" si="1"/>
        <v>0</v>
      </c>
      <c r="I28" s="23"/>
      <c r="J28" s="8"/>
      <c r="K28" s="71"/>
      <c r="L28" s="71"/>
    </row>
    <row r="29" spans="1:14" ht="19.899999999999999" customHeight="1">
      <c r="A29" s="18">
        <v>25</v>
      </c>
      <c r="B29" s="78" t="s">
        <v>41</v>
      </c>
      <c r="C29" s="47"/>
      <c r="D29" s="19">
        <v>45</v>
      </c>
      <c r="E29" s="20">
        <v>44</v>
      </c>
      <c r="F29" s="21">
        <f t="shared" si="0"/>
        <v>89</v>
      </c>
      <c r="G29" s="22">
        <v>45</v>
      </c>
      <c r="H29" s="21">
        <f t="shared" si="1"/>
        <v>134</v>
      </c>
      <c r="I29" s="23">
        <v>91</v>
      </c>
      <c r="J29" s="8">
        <v>73</v>
      </c>
      <c r="K29" s="71">
        <v>6</v>
      </c>
      <c r="L29" s="71">
        <v>1</v>
      </c>
      <c r="N29" s="109">
        <f>(H29-111)/3</f>
        <v>7.666666666666667</v>
      </c>
    </row>
    <row r="30" spans="1:14" ht="19.899999999999999" customHeight="1">
      <c r="A30" s="18">
        <v>26</v>
      </c>
      <c r="B30" s="105" t="s">
        <v>67</v>
      </c>
      <c r="C30" s="47"/>
      <c r="D30" s="19"/>
      <c r="E30" s="20"/>
      <c r="F30" s="21">
        <f t="shared" si="0"/>
        <v>0</v>
      </c>
      <c r="G30" s="22"/>
      <c r="H30" s="21">
        <f t="shared" si="1"/>
        <v>0</v>
      </c>
      <c r="I30" s="23"/>
      <c r="J30" s="8"/>
      <c r="K30" s="71"/>
      <c r="L30" s="71"/>
    </row>
    <row r="31" spans="1:14" ht="19.899999999999999" customHeight="1">
      <c r="A31" s="18">
        <v>27</v>
      </c>
      <c r="B31" s="105" t="s">
        <v>58</v>
      </c>
      <c r="C31" s="47"/>
      <c r="D31" s="19"/>
      <c r="E31" s="20"/>
      <c r="F31" s="21">
        <f t="shared" si="0"/>
        <v>0</v>
      </c>
      <c r="G31" s="22"/>
      <c r="H31" s="21">
        <f t="shared" si="1"/>
        <v>0</v>
      </c>
      <c r="I31" s="23"/>
      <c r="J31" s="8"/>
      <c r="K31" s="71"/>
      <c r="L31" s="71"/>
    </row>
    <row r="32" spans="1:14" ht="19.899999999999999" customHeight="1">
      <c r="A32" s="18">
        <v>28</v>
      </c>
      <c r="B32" s="75" t="s">
        <v>43</v>
      </c>
      <c r="C32" s="47"/>
      <c r="D32" s="19">
        <v>38</v>
      </c>
      <c r="E32" s="20">
        <v>38</v>
      </c>
      <c r="F32" s="21">
        <f t="shared" si="0"/>
        <v>76</v>
      </c>
      <c r="G32" s="22">
        <v>41</v>
      </c>
      <c r="H32" s="21">
        <f t="shared" si="1"/>
        <v>117</v>
      </c>
      <c r="I32" s="23">
        <v>94</v>
      </c>
      <c r="J32" s="8">
        <v>94</v>
      </c>
      <c r="K32" s="25">
        <v>6</v>
      </c>
      <c r="L32" s="25">
        <v>1</v>
      </c>
      <c r="N32" s="109">
        <f>(H32-111)/3</f>
        <v>2</v>
      </c>
    </row>
    <row r="33" spans="1:14" ht="19.899999999999999" customHeight="1">
      <c r="A33" s="18">
        <v>29</v>
      </c>
      <c r="B33" s="75" t="s">
        <v>59</v>
      </c>
      <c r="C33" s="34"/>
      <c r="D33" s="19"/>
      <c r="E33" s="20"/>
      <c r="F33" s="21">
        <f t="shared" si="0"/>
        <v>0</v>
      </c>
      <c r="G33" s="22"/>
      <c r="H33" s="21">
        <f t="shared" si="1"/>
        <v>0</v>
      </c>
      <c r="I33" s="23"/>
      <c r="J33" s="8"/>
      <c r="K33" s="25"/>
      <c r="L33" s="25"/>
    </row>
    <row r="34" spans="1:14" ht="19.899999999999999" customHeight="1">
      <c r="A34" s="18">
        <v>30</v>
      </c>
      <c r="B34" s="78" t="s">
        <v>36</v>
      </c>
      <c r="C34" s="34"/>
      <c r="D34" s="19"/>
      <c r="E34" s="20"/>
      <c r="F34" s="21">
        <f t="shared" si="0"/>
        <v>0</v>
      </c>
      <c r="G34" s="22"/>
      <c r="H34" s="21">
        <f t="shared" si="1"/>
        <v>0</v>
      </c>
      <c r="I34" s="23"/>
      <c r="J34" s="8"/>
      <c r="K34" s="25"/>
      <c r="L34" s="25"/>
    </row>
    <row r="35" spans="1:14" ht="19.899999999999999" customHeight="1">
      <c r="A35" s="18">
        <v>31</v>
      </c>
      <c r="B35" s="75" t="s">
        <v>23</v>
      </c>
      <c r="C35" s="34"/>
      <c r="D35" s="19">
        <v>44</v>
      </c>
      <c r="E35" s="20">
        <v>40</v>
      </c>
      <c r="F35" s="21">
        <f t="shared" si="0"/>
        <v>84</v>
      </c>
      <c r="G35" s="22">
        <v>47</v>
      </c>
      <c r="H35" s="21">
        <f t="shared" si="1"/>
        <v>131</v>
      </c>
      <c r="I35" s="23">
        <v>89</v>
      </c>
      <c r="J35" s="8">
        <v>83</v>
      </c>
      <c r="K35" s="25">
        <v>6</v>
      </c>
      <c r="L35" s="25">
        <v>1</v>
      </c>
      <c r="N35" s="109">
        <f>(H35-111)/3</f>
        <v>6.666666666666667</v>
      </c>
    </row>
    <row r="36" spans="1:14" ht="19.899999999999999" customHeight="1">
      <c r="A36" s="18">
        <v>32</v>
      </c>
      <c r="B36" s="78" t="s">
        <v>34</v>
      </c>
      <c r="C36" s="34"/>
      <c r="D36" s="19"/>
      <c r="E36" s="20"/>
      <c r="F36" s="21">
        <f t="shared" si="0"/>
        <v>0</v>
      </c>
      <c r="G36" s="22"/>
      <c r="H36" s="21">
        <f t="shared" si="1"/>
        <v>0</v>
      </c>
      <c r="I36" s="23"/>
      <c r="J36" s="8"/>
      <c r="K36" s="25"/>
      <c r="L36" s="25"/>
    </row>
    <row r="37" spans="1:14" ht="19.899999999999999" customHeight="1">
      <c r="A37" s="18">
        <v>33</v>
      </c>
      <c r="B37" s="105" t="s">
        <v>33</v>
      </c>
      <c r="C37" s="34"/>
      <c r="D37" s="19"/>
      <c r="E37" s="20"/>
      <c r="F37" s="21">
        <f t="shared" ref="F37:F68" si="2">SUM(D37:E37)</f>
        <v>0</v>
      </c>
      <c r="G37" s="22"/>
      <c r="H37" s="21">
        <f t="shared" ref="H37:H68" si="3">SUM(F37:G37)</f>
        <v>0</v>
      </c>
      <c r="I37" s="23"/>
      <c r="J37" s="8"/>
      <c r="K37" s="25"/>
      <c r="L37" s="25"/>
    </row>
    <row r="38" spans="1:14" ht="19.899999999999999" customHeight="1">
      <c r="A38" s="18">
        <v>34</v>
      </c>
      <c r="B38" s="76" t="s">
        <v>45</v>
      </c>
      <c r="C38" s="34"/>
      <c r="D38" s="19">
        <v>44</v>
      </c>
      <c r="E38" s="20">
        <v>47</v>
      </c>
      <c r="F38" s="21">
        <f t="shared" si="2"/>
        <v>91</v>
      </c>
      <c r="G38" s="22">
        <v>42</v>
      </c>
      <c r="H38" s="21">
        <f t="shared" si="3"/>
        <v>133</v>
      </c>
      <c r="I38" s="23">
        <v>100</v>
      </c>
      <c r="J38" s="8">
        <v>79</v>
      </c>
      <c r="K38" s="25">
        <v>6</v>
      </c>
      <c r="L38" s="25">
        <v>1</v>
      </c>
      <c r="N38" s="109">
        <f>(H38-111)/3</f>
        <v>7.333333333333333</v>
      </c>
    </row>
    <row r="39" spans="1:14" ht="19.899999999999999" customHeight="1">
      <c r="A39" s="18">
        <v>35</v>
      </c>
      <c r="B39" s="90" t="s">
        <v>63</v>
      </c>
      <c r="C39" s="34"/>
      <c r="D39" s="19">
        <v>41</v>
      </c>
      <c r="E39" s="20">
        <v>43</v>
      </c>
      <c r="F39" s="21">
        <f t="shared" si="2"/>
        <v>84</v>
      </c>
      <c r="G39" s="22">
        <v>39</v>
      </c>
      <c r="H39" s="21">
        <f t="shared" si="3"/>
        <v>123</v>
      </c>
      <c r="I39" s="23">
        <v>100</v>
      </c>
      <c r="J39" s="8">
        <v>89</v>
      </c>
      <c r="K39" s="25">
        <v>6</v>
      </c>
      <c r="L39" s="25">
        <v>1</v>
      </c>
      <c r="N39" s="109">
        <f>(H39-111)/3</f>
        <v>4</v>
      </c>
    </row>
    <row r="40" spans="1:14" ht="19.899999999999999" customHeight="1">
      <c r="A40" s="18">
        <v>36</v>
      </c>
      <c r="B40" s="105" t="s">
        <v>79</v>
      </c>
      <c r="C40" s="34"/>
      <c r="D40" s="19"/>
      <c r="E40" s="20"/>
      <c r="F40" s="21">
        <f t="shared" si="2"/>
        <v>0</v>
      </c>
      <c r="G40" s="22"/>
      <c r="H40" s="21">
        <f t="shared" si="3"/>
        <v>0</v>
      </c>
      <c r="I40" s="23"/>
      <c r="J40" s="8"/>
      <c r="K40" s="25"/>
      <c r="L40" s="25"/>
    </row>
    <row r="41" spans="1:14" ht="19.899999999999999" customHeight="1">
      <c r="A41" s="18">
        <v>37</v>
      </c>
      <c r="B41" s="73" t="s">
        <v>113</v>
      </c>
      <c r="C41" s="34"/>
      <c r="D41" s="19">
        <v>46</v>
      </c>
      <c r="E41" s="20">
        <v>48</v>
      </c>
      <c r="F41" s="21">
        <f t="shared" si="2"/>
        <v>94</v>
      </c>
      <c r="G41" s="22">
        <v>40</v>
      </c>
      <c r="H41" s="21">
        <f t="shared" si="3"/>
        <v>134</v>
      </c>
      <c r="I41" s="23">
        <v>100</v>
      </c>
      <c r="J41" s="8">
        <v>77</v>
      </c>
      <c r="K41" s="25">
        <v>6</v>
      </c>
      <c r="L41" s="25">
        <v>1</v>
      </c>
      <c r="N41" s="109">
        <f>(H41-111)/3</f>
        <v>7.666666666666667</v>
      </c>
    </row>
    <row r="42" spans="1:14" ht="19.899999999999999" customHeight="1">
      <c r="A42" s="18">
        <v>38</v>
      </c>
      <c r="B42" s="105" t="s">
        <v>39</v>
      </c>
      <c r="C42" s="34"/>
      <c r="D42" s="19"/>
      <c r="E42" s="20"/>
      <c r="F42" s="21">
        <f t="shared" si="2"/>
        <v>0</v>
      </c>
      <c r="G42" s="22"/>
      <c r="H42" s="21">
        <f t="shared" si="3"/>
        <v>0</v>
      </c>
      <c r="I42" s="23"/>
      <c r="J42" s="8"/>
      <c r="K42" s="25"/>
      <c r="L42" s="25"/>
    </row>
    <row r="43" spans="1:14" ht="19.899999999999999" customHeight="1">
      <c r="A43" s="18">
        <v>39</v>
      </c>
      <c r="B43" s="75" t="s">
        <v>80</v>
      </c>
      <c r="C43" s="34"/>
      <c r="D43" s="19">
        <v>49</v>
      </c>
      <c r="E43" s="20">
        <v>40</v>
      </c>
      <c r="F43" s="21">
        <f t="shared" si="2"/>
        <v>89</v>
      </c>
      <c r="G43" s="22">
        <v>47</v>
      </c>
      <c r="H43" s="21">
        <f t="shared" si="3"/>
        <v>136</v>
      </c>
      <c r="I43" s="23">
        <v>87</v>
      </c>
      <c r="J43" s="8">
        <v>67</v>
      </c>
      <c r="K43" s="25">
        <v>6</v>
      </c>
      <c r="L43" s="25">
        <v>1</v>
      </c>
      <c r="N43" s="109">
        <f>(H43-111)/3</f>
        <v>8.3333333333333339</v>
      </c>
    </row>
    <row r="44" spans="1:14" ht="19.899999999999999" customHeight="1">
      <c r="A44" s="18">
        <v>40</v>
      </c>
      <c r="B44" s="105" t="s">
        <v>75</v>
      </c>
      <c r="C44" s="34"/>
      <c r="D44" s="19"/>
      <c r="E44" s="20"/>
      <c r="F44" s="21">
        <f t="shared" si="2"/>
        <v>0</v>
      </c>
      <c r="G44" s="22"/>
      <c r="H44" s="21">
        <f t="shared" si="3"/>
        <v>0</v>
      </c>
      <c r="I44" s="23"/>
      <c r="J44" s="8"/>
      <c r="K44" s="25"/>
      <c r="L44" s="25"/>
    </row>
    <row r="45" spans="1:14" ht="19.899999999999999" customHeight="1">
      <c r="A45" s="18">
        <v>41</v>
      </c>
      <c r="B45" s="78" t="s">
        <v>106</v>
      </c>
      <c r="C45" s="34"/>
      <c r="D45" s="19"/>
      <c r="E45" s="20"/>
      <c r="F45" s="21">
        <f t="shared" si="2"/>
        <v>0</v>
      </c>
      <c r="G45" s="22"/>
      <c r="H45" s="21">
        <f t="shared" si="3"/>
        <v>0</v>
      </c>
      <c r="I45" s="23"/>
      <c r="J45" s="8"/>
      <c r="K45" s="25"/>
      <c r="L45" s="25"/>
    </row>
    <row r="46" spans="1:14" ht="19.899999999999999" customHeight="1">
      <c r="A46" s="18">
        <v>42</v>
      </c>
      <c r="B46" s="105" t="s">
        <v>18</v>
      </c>
      <c r="C46" s="34"/>
      <c r="D46" s="19"/>
      <c r="E46" s="20"/>
      <c r="F46" s="21">
        <f t="shared" si="2"/>
        <v>0</v>
      </c>
      <c r="G46" s="22"/>
      <c r="H46" s="21">
        <f t="shared" si="3"/>
        <v>0</v>
      </c>
      <c r="I46" s="23"/>
      <c r="J46" s="8"/>
      <c r="K46" s="25"/>
      <c r="L46" s="25"/>
    </row>
    <row r="47" spans="1:14" ht="19.899999999999999" customHeight="1">
      <c r="A47" s="18">
        <v>43</v>
      </c>
      <c r="B47" s="80" t="s">
        <v>19</v>
      </c>
      <c r="C47" s="34"/>
      <c r="D47" s="19">
        <v>50</v>
      </c>
      <c r="E47" s="20">
        <v>47</v>
      </c>
      <c r="F47" s="21">
        <f t="shared" si="2"/>
        <v>97</v>
      </c>
      <c r="G47" s="22">
        <v>50</v>
      </c>
      <c r="H47" s="21">
        <f t="shared" si="3"/>
        <v>147</v>
      </c>
      <c r="I47" s="23">
        <v>100</v>
      </c>
      <c r="J47" s="8">
        <v>53</v>
      </c>
      <c r="K47" s="25">
        <v>6</v>
      </c>
      <c r="L47" s="25">
        <v>1</v>
      </c>
      <c r="N47" s="109">
        <f>(H47-111)/3</f>
        <v>12</v>
      </c>
    </row>
    <row r="48" spans="1:14" ht="19.899999999999999" customHeight="1">
      <c r="A48" s="18">
        <v>44</v>
      </c>
      <c r="B48" s="75" t="s">
        <v>20</v>
      </c>
      <c r="C48" s="34"/>
      <c r="D48" s="19">
        <v>39</v>
      </c>
      <c r="E48" s="20">
        <v>37</v>
      </c>
      <c r="F48" s="21">
        <f t="shared" si="2"/>
        <v>76</v>
      </c>
      <c r="G48" s="22">
        <v>40</v>
      </c>
      <c r="H48" s="21">
        <f t="shared" si="3"/>
        <v>116</v>
      </c>
      <c r="I48" s="23">
        <v>97</v>
      </c>
      <c r="J48" s="8">
        <v>97</v>
      </c>
      <c r="K48" s="25">
        <v>6</v>
      </c>
      <c r="L48" s="25">
        <v>1</v>
      </c>
      <c r="N48" s="109">
        <f>(H48-111)/3</f>
        <v>1.6666666666666667</v>
      </c>
    </row>
    <row r="49" spans="1:14" ht="19.899999999999999" customHeight="1">
      <c r="A49" s="18">
        <v>45</v>
      </c>
      <c r="B49" s="105" t="s">
        <v>42</v>
      </c>
      <c r="C49" s="34"/>
      <c r="D49" s="19"/>
      <c r="E49" s="20"/>
      <c r="F49" s="21">
        <f t="shared" si="2"/>
        <v>0</v>
      </c>
      <c r="G49" s="22"/>
      <c r="H49" s="21">
        <f t="shared" si="3"/>
        <v>0</v>
      </c>
      <c r="I49" s="23"/>
      <c r="J49" s="8"/>
      <c r="K49" s="25"/>
      <c r="L49" s="25"/>
    </row>
    <row r="50" spans="1:14" ht="19.899999999999999" customHeight="1">
      <c r="A50" s="18">
        <v>46</v>
      </c>
      <c r="B50" s="73" t="s">
        <v>114</v>
      </c>
      <c r="C50" s="34"/>
      <c r="D50" s="19"/>
      <c r="E50" s="20"/>
      <c r="F50" s="21">
        <f t="shared" si="2"/>
        <v>0</v>
      </c>
      <c r="G50" s="22"/>
      <c r="H50" s="21">
        <f t="shared" si="3"/>
        <v>0</v>
      </c>
      <c r="I50" s="23"/>
      <c r="J50" s="8"/>
      <c r="K50" s="25"/>
      <c r="L50" s="25"/>
    </row>
    <row r="51" spans="1:14" ht="19.899999999999999" customHeight="1">
      <c r="A51" s="18">
        <v>47</v>
      </c>
      <c r="B51" s="74" t="s">
        <v>38</v>
      </c>
      <c r="C51" s="34"/>
      <c r="D51" s="19">
        <v>44</v>
      </c>
      <c r="E51" s="20">
        <v>45</v>
      </c>
      <c r="F51" s="21">
        <f t="shared" si="2"/>
        <v>89</v>
      </c>
      <c r="G51" s="22">
        <v>47</v>
      </c>
      <c r="H51" s="21">
        <f t="shared" si="3"/>
        <v>136</v>
      </c>
      <c r="I51" s="23">
        <v>97</v>
      </c>
      <c r="J51" s="8">
        <v>65</v>
      </c>
      <c r="K51" s="25">
        <v>6</v>
      </c>
      <c r="L51" s="25">
        <v>1</v>
      </c>
      <c r="N51" s="109">
        <f>(H51-111)/3</f>
        <v>8.3333333333333339</v>
      </c>
    </row>
    <row r="52" spans="1:14" ht="19.899999999999999" customHeight="1">
      <c r="A52" s="18">
        <v>48</v>
      </c>
      <c r="B52" s="76" t="s">
        <v>44</v>
      </c>
      <c r="C52" s="34"/>
      <c r="D52" s="19">
        <v>49</v>
      </c>
      <c r="E52" s="20">
        <v>47</v>
      </c>
      <c r="F52" s="21">
        <f t="shared" si="2"/>
        <v>96</v>
      </c>
      <c r="G52" s="22">
        <v>48</v>
      </c>
      <c r="H52" s="21">
        <f t="shared" si="3"/>
        <v>144</v>
      </c>
      <c r="I52" s="23">
        <v>97</v>
      </c>
      <c r="J52" s="8">
        <v>57</v>
      </c>
      <c r="K52" s="25">
        <v>6</v>
      </c>
      <c r="L52" s="25">
        <v>1</v>
      </c>
      <c r="N52" s="109">
        <f>(H52-111)/3</f>
        <v>11</v>
      </c>
    </row>
    <row r="53" spans="1:14" ht="19.899999999999999" customHeight="1">
      <c r="A53" s="18">
        <v>49</v>
      </c>
      <c r="B53" s="78" t="s">
        <v>64</v>
      </c>
      <c r="C53" s="34"/>
      <c r="D53" s="19"/>
      <c r="E53" s="20"/>
      <c r="F53" s="21">
        <f t="shared" si="2"/>
        <v>0</v>
      </c>
      <c r="G53" s="22"/>
      <c r="H53" s="21">
        <f t="shared" si="3"/>
        <v>0</v>
      </c>
      <c r="I53" s="23"/>
      <c r="J53" s="8"/>
      <c r="K53" s="25"/>
      <c r="L53" s="25"/>
    </row>
    <row r="54" spans="1:14" ht="19.899999999999999" customHeight="1">
      <c r="A54" s="18">
        <v>50</v>
      </c>
      <c r="B54" s="91" t="s">
        <v>101</v>
      </c>
      <c r="C54" s="34"/>
      <c r="D54" s="19"/>
      <c r="E54" s="20"/>
      <c r="F54" s="21">
        <f t="shared" si="2"/>
        <v>0</v>
      </c>
      <c r="G54" s="22"/>
      <c r="H54" s="21">
        <f t="shared" si="3"/>
        <v>0</v>
      </c>
      <c r="I54" s="23"/>
      <c r="J54" s="8"/>
      <c r="K54" s="25"/>
      <c r="L54" s="25"/>
    </row>
    <row r="55" spans="1:14" ht="19.899999999999999" customHeight="1">
      <c r="A55" s="18">
        <v>51</v>
      </c>
      <c r="B55" s="105" t="s">
        <v>66</v>
      </c>
      <c r="C55" s="34"/>
      <c r="D55" s="19"/>
      <c r="E55" s="20"/>
      <c r="F55" s="21">
        <f t="shared" si="2"/>
        <v>0</v>
      </c>
      <c r="G55" s="22"/>
      <c r="H55" s="21">
        <f t="shared" si="3"/>
        <v>0</v>
      </c>
      <c r="I55" s="23"/>
      <c r="J55" s="8"/>
      <c r="K55" s="25"/>
      <c r="L55" s="25"/>
    </row>
    <row r="56" spans="1:14" ht="19.899999999999999" customHeight="1">
      <c r="A56" s="18">
        <v>52</v>
      </c>
      <c r="B56" s="112" t="s">
        <v>123</v>
      </c>
      <c r="C56" s="34">
        <v>1997</v>
      </c>
      <c r="D56" s="19">
        <v>46</v>
      </c>
      <c r="E56" s="20">
        <v>46</v>
      </c>
      <c r="F56" s="21">
        <f t="shared" si="2"/>
        <v>92</v>
      </c>
      <c r="G56" s="22">
        <v>51</v>
      </c>
      <c r="H56" s="21">
        <f t="shared" si="3"/>
        <v>143</v>
      </c>
      <c r="I56" s="23">
        <v>91</v>
      </c>
      <c r="J56" s="8">
        <v>59</v>
      </c>
      <c r="K56" s="25">
        <v>6</v>
      </c>
      <c r="L56" s="25">
        <v>1</v>
      </c>
      <c r="N56" s="109">
        <f>(H56-111)/3</f>
        <v>10.666666666666666</v>
      </c>
    </row>
    <row r="57" spans="1:14" ht="19.899999999999999" customHeight="1">
      <c r="A57" s="18">
        <v>53</v>
      </c>
      <c r="B57" s="105" t="s">
        <v>35</v>
      </c>
      <c r="C57" s="34"/>
      <c r="D57" s="19"/>
      <c r="E57" s="20"/>
      <c r="F57" s="21">
        <f t="shared" si="2"/>
        <v>0</v>
      </c>
      <c r="G57" s="22"/>
      <c r="H57" s="21">
        <f t="shared" si="3"/>
        <v>0</v>
      </c>
      <c r="I57" s="23"/>
      <c r="J57" s="8"/>
      <c r="K57" s="25"/>
      <c r="L57" s="25"/>
    </row>
    <row r="58" spans="1:14" ht="19.899999999999999" customHeight="1">
      <c r="A58" s="18">
        <v>54</v>
      </c>
      <c r="B58" s="105" t="s">
        <v>60</v>
      </c>
      <c r="C58" s="34"/>
      <c r="D58" s="19"/>
      <c r="E58" s="20"/>
      <c r="F58" s="21">
        <f t="shared" si="2"/>
        <v>0</v>
      </c>
      <c r="G58" s="22"/>
      <c r="H58" s="21">
        <f t="shared" si="3"/>
        <v>0</v>
      </c>
      <c r="I58" s="23"/>
      <c r="J58" s="8"/>
      <c r="K58" s="25"/>
      <c r="L58" s="25"/>
    </row>
    <row r="59" spans="1:14" ht="19.899999999999999" customHeight="1">
      <c r="A59" s="18">
        <v>55</v>
      </c>
      <c r="B59" s="78" t="s">
        <v>47</v>
      </c>
      <c r="C59" s="34"/>
      <c r="D59" s="19"/>
      <c r="E59" s="20"/>
      <c r="F59" s="21">
        <f t="shared" si="2"/>
        <v>0</v>
      </c>
      <c r="G59" s="22"/>
      <c r="H59" s="21">
        <f t="shared" si="3"/>
        <v>0</v>
      </c>
      <c r="I59" s="23"/>
      <c r="J59" s="8"/>
      <c r="K59" s="25"/>
      <c r="L59" s="25"/>
    </row>
    <row r="60" spans="1:14" ht="19.899999999999999" customHeight="1">
      <c r="A60" s="18">
        <v>56</v>
      </c>
      <c r="B60" s="78" t="s">
        <v>25</v>
      </c>
      <c r="C60" s="34"/>
      <c r="D60" s="19"/>
      <c r="E60" s="20"/>
      <c r="F60" s="21">
        <f t="shared" si="2"/>
        <v>0</v>
      </c>
      <c r="G60" s="22"/>
      <c r="H60" s="21">
        <f t="shared" si="3"/>
        <v>0</v>
      </c>
      <c r="I60" s="23"/>
      <c r="J60" s="8"/>
      <c r="K60" s="25"/>
      <c r="L60" s="25"/>
    </row>
    <row r="61" spans="1:14" ht="19.899999999999999" customHeight="1">
      <c r="A61" s="18">
        <v>57</v>
      </c>
      <c r="B61" s="116" t="s">
        <v>74</v>
      </c>
      <c r="C61" s="34"/>
      <c r="D61" s="19"/>
      <c r="E61" s="20"/>
      <c r="F61" s="21">
        <f t="shared" si="2"/>
        <v>0</v>
      </c>
      <c r="G61" s="22"/>
      <c r="H61" s="21">
        <f t="shared" si="3"/>
        <v>0</v>
      </c>
      <c r="I61" s="23"/>
      <c r="J61" s="8"/>
      <c r="K61" s="25"/>
      <c r="L61" s="25"/>
    </row>
    <row r="62" spans="1:14" ht="19.899999999999999" customHeight="1">
      <c r="A62" s="18">
        <v>58</v>
      </c>
      <c r="B62" s="74" t="s">
        <v>81</v>
      </c>
      <c r="C62" s="34"/>
      <c r="D62" s="19"/>
      <c r="E62" s="20"/>
      <c r="F62" s="21">
        <f t="shared" si="2"/>
        <v>0</v>
      </c>
      <c r="G62" s="22"/>
      <c r="H62" s="21">
        <f t="shared" si="3"/>
        <v>0</v>
      </c>
      <c r="I62" s="23"/>
      <c r="J62" s="8"/>
      <c r="K62" s="25"/>
      <c r="L62" s="25"/>
    </row>
    <row r="63" spans="1:14" ht="19.899999999999999" customHeight="1">
      <c r="A63" s="18">
        <v>59</v>
      </c>
      <c r="B63" s="76" t="s">
        <v>40</v>
      </c>
      <c r="C63" s="34"/>
      <c r="D63" s="19"/>
      <c r="E63" s="20"/>
      <c r="F63" s="21">
        <f t="shared" si="2"/>
        <v>0</v>
      </c>
      <c r="G63" s="22"/>
      <c r="H63" s="21">
        <f t="shared" si="3"/>
        <v>0</v>
      </c>
      <c r="I63" s="23"/>
      <c r="J63" s="8"/>
      <c r="K63" s="25"/>
      <c r="L63" s="25"/>
    </row>
    <row r="64" spans="1:14" ht="19.899999999999999" customHeight="1">
      <c r="A64" s="18">
        <v>60</v>
      </c>
      <c r="B64" s="73" t="s">
        <v>99</v>
      </c>
      <c r="C64" s="34"/>
      <c r="D64" s="19">
        <v>49</v>
      </c>
      <c r="E64" s="20">
        <v>38</v>
      </c>
      <c r="F64" s="21">
        <f t="shared" si="2"/>
        <v>87</v>
      </c>
      <c r="G64" s="22">
        <v>48</v>
      </c>
      <c r="H64" s="21">
        <f t="shared" si="3"/>
        <v>135</v>
      </c>
      <c r="I64" s="23">
        <v>97</v>
      </c>
      <c r="J64" s="8">
        <v>71</v>
      </c>
      <c r="K64" s="25">
        <v>6</v>
      </c>
      <c r="L64" s="25">
        <v>1</v>
      </c>
      <c r="N64" s="109">
        <f>(H64-111)/3</f>
        <v>8</v>
      </c>
    </row>
    <row r="65" spans="1:14" ht="19.899999999999999" customHeight="1">
      <c r="A65" s="18">
        <v>61</v>
      </c>
      <c r="B65" s="78" t="s">
        <v>62</v>
      </c>
      <c r="C65" s="34"/>
      <c r="D65" s="19"/>
      <c r="E65" s="20"/>
      <c r="F65" s="21">
        <f t="shared" si="2"/>
        <v>0</v>
      </c>
      <c r="G65" s="22"/>
      <c r="H65" s="21">
        <f t="shared" si="3"/>
        <v>0</v>
      </c>
      <c r="I65" s="23"/>
      <c r="J65" s="8"/>
      <c r="K65" s="25"/>
      <c r="L65" s="25"/>
    </row>
    <row r="66" spans="1:14" ht="19.899999999999999" customHeight="1">
      <c r="A66" s="18">
        <v>62</v>
      </c>
      <c r="B66" s="72" t="s">
        <v>61</v>
      </c>
      <c r="C66" s="34"/>
      <c r="D66" s="19"/>
      <c r="E66" s="20"/>
      <c r="F66" s="21">
        <f t="shared" si="2"/>
        <v>0</v>
      </c>
      <c r="G66" s="22"/>
      <c r="H66" s="21">
        <f t="shared" si="3"/>
        <v>0</v>
      </c>
      <c r="I66" s="23"/>
      <c r="J66" s="8"/>
      <c r="K66" s="25"/>
      <c r="L66" s="25"/>
    </row>
    <row r="67" spans="1:14" ht="19.899999999999999" customHeight="1">
      <c r="A67" s="18">
        <v>63</v>
      </c>
      <c r="B67" s="92" t="s">
        <v>115</v>
      </c>
      <c r="C67" s="34"/>
      <c r="D67" s="19"/>
      <c r="E67" s="20"/>
      <c r="F67" s="21">
        <f t="shared" si="2"/>
        <v>0</v>
      </c>
      <c r="G67" s="22"/>
      <c r="H67" s="21">
        <f t="shared" si="3"/>
        <v>0</v>
      </c>
      <c r="I67" s="23"/>
      <c r="J67" s="8"/>
      <c r="K67" s="25"/>
      <c r="L67" s="25"/>
    </row>
    <row r="68" spans="1:14" ht="19.899999999999999" customHeight="1">
      <c r="A68" s="18">
        <v>64</v>
      </c>
      <c r="B68" s="105" t="s">
        <v>76</v>
      </c>
      <c r="C68" s="34"/>
      <c r="D68" s="19"/>
      <c r="E68" s="20"/>
      <c r="F68" s="21">
        <f t="shared" si="2"/>
        <v>0</v>
      </c>
      <c r="G68" s="22"/>
      <c r="H68" s="21">
        <f t="shared" si="3"/>
        <v>0</v>
      </c>
      <c r="I68" s="23"/>
      <c r="J68" s="8"/>
      <c r="K68" s="25"/>
      <c r="L68" s="25"/>
    </row>
    <row r="69" spans="1:14" ht="19.899999999999999" customHeight="1">
      <c r="A69" s="18">
        <v>65</v>
      </c>
      <c r="B69" s="74" t="s">
        <v>96</v>
      </c>
      <c r="C69" s="47"/>
      <c r="D69" s="19">
        <v>47</v>
      </c>
      <c r="E69" s="20">
        <v>42</v>
      </c>
      <c r="F69" s="21">
        <f t="shared" ref="F69:F74" si="4">SUM(D69:E69)</f>
        <v>89</v>
      </c>
      <c r="G69" s="22">
        <v>45</v>
      </c>
      <c r="H69" s="21">
        <f t="shared" ref="H69:H74" si="5">SUM(F69:G69)</f>
        <v>134</v>
      </c>
      <c r="I69" s="23">
        <v>100</v>
      </c>
      <c r="J69" s="8">
        <v>75</v>
      </c>
      <c r="K69" s="25">
        <v>6</v>
      </c>
      <c r="L69" s="25">
        <v>1</v>
      </c>
      <c r="N69" s="109">
        <f>(H69-111)/3</f>
        <v>7.666666666666667</v>
      </c>
    </row>
    <row r="70" spans="1:14" ht="19.899999999999999" customHeight="1">
      <c r="A70" s="18">
        <v>66</v>
      </c>
      <c r="B70" s="81" t="s">
        <v>27</v>
      </c>
      <c r="C70" s="47"/>
      <c r="D70" s="19"/>
      <c r="E70" s="20"/>
      <c r="F70" s="21">
        <f t="shared" si="4"/>
        <v>0</v>
      </c>
      <c r="G70" s="22"/>
      <c r="H70" s="21">
        <f t="shared" si="5"/>
        <v>0</v>
      </c>
      <c r="I70" s="23"/>
      <c r="J70" s="8"/>
      <c r="K70" s="25"/>
      <c r="L70" s="25"/>
    </row>
    <row r="71" spans="1:14" ht="19.899999999999999" customHeight="1">
      <c r="A71" s="18">
        <v>67</v>
      </c>
      <c r="B71" s="76" t="s">
        <v>28</v>
      </c>
      <c r="C71" s="47"/>
      <c r="D71" s="19"/>
      <c r="E71" s="20"/>
      <c r="F71" s="21">
        <f t="shared" si="4"/>
        <v>0</v>
      </c>
      <c r="G71" s="22"/>
      <c r="H71" s="21">
        <f t="shared" si="5"/>
        <v>0</v>
      </c>
      <c r="I71" s="23"/>
      <c r="J71" s="8"/>
      <c r="K71" s="25"/>
      <c r="L71" s="25"/>
    </row>
    <row r="72" spans="1:14" ht="19.899999999999999" customHeight="1">
      <c r="A72" s="18">
        <v>68</v>
      </c>
      <c r="B72" s="78" t="s">
        <v>26</v>
      </c>
      <c r="C72" s="34"/>
      <c r="D72" s="19">
        <v>42</v>
      </c>
      <c r="E72" s="20">
        <v>43</v>
      </c>
      <c r="F72" s="21">
        <f t="shared" si="4"/>
        <v>85</v>
      </c>
      <c r="G72" s="22">
        <v>45</v>
      </c>
      <c r="H72" s="21">
        <f t="shared" si="5"/>
        <v>130</v>
      </c>
      <c r="I72" s="23">
        <v>97</v>
      </c>
      <c r="J72" s="8">
        <v>85</v>
      </c>
      <c r="K72" s="25">
        <v>6</v>
      </c>
      <c r="L72" s="25"/>
      <c r="N72" s="109">
        <f>(H72-111)/3</f>
        <v>6.333333333333333</v>
      </c>
    </row>
    <row r="73" spans="1:14" ht="19.899999999999999" customHeight="1">
      <c r="A73" s="18">
        <v>69</v>
      </c>
      <c r="B73" s="105" t="s">
        <v>72</v>
      </c>
      <c r="C73" s="34"/>
      <c r="D73" s="19"/>
      <c r="E73" s="20"/>
      <c r="F73" s="21">
        <f t="shared" si="4"/>
        <v>0</v>
      </c>
      <c r="G73" s="22"/>
      <c r="H73" s="21">
        <f t="shared" si="5"/>
        <v>0</v>
      </c>
      <c r="I73" s="23"/>
      <c r="J73" s="8"/>
      <c r="K73" s="25"/>
      <c r="L73" s="25"/>
    </row>
    <row r="74" spans="1:14" ht="19.899999999999999" customHeight="1">
      <c r="A74" s="18">
        <v>70</v>
      </c>
      <c r="B74" s="97" t="s">
        <v>73</v>
      </c>
      <c r="C74" s="34"/>
      <c r="D74" s="19">
        <v>67</v>
      </c>
      <c r="E74" s="111">
        <v>58</v>
      </c>
      <c r="F74" s="21">
        <f t="shared" si="4"/>
        <v>125</v>
      </c>
      <c r="G74" s="22">
        <v>58</v>
      </c>
      <c r="H74" s="21">
        <f t="shared" si="5"/>
        <v>183</v>
      </c>
      <c r="I74" s="23">
        <v>100</v>
      </c>
      <c r="J74" s="8">
        <v>47</v>
      </c>
      <c r="K74" s="25">
        <v>6</v>
      </c>
      <c r="L74" s="25"/>
      <c r="N74" s="109">
        <f>(H74-111)/3</f>
        <v>24</v>
      </c>
    </row>
    <row r="75" spans="1:14" ht="19.899999999999999" customHeight="1">
      <c r="A75" s="18">
        <v>71</v>
      </c>
      <c r="B75" s="118" t="s">
        <v>127</v>
      </c>
      <c r="C75" s="34"/>
      <c r="D75" s="19"/>
      <c r="E75" s="20"/>
      <c r="F75" s="21">
        <f t="shared" ref="F75:F76" si="6">SUM(D75:E75)</f>
        <v>0</v>
      </c>
      <c r="G75" s="22"/>
      <c r="H75" s="21">
        <f t="shared" ref="H75:H76" si="7">SUM(F75:G75)</f>
        <v>0</v>
      </c>
      <c r="I75" s="23"/>
      <c r="J75" s="8"/>
      <c r="K75" s="25"/>
      <c r="L75" s="25"/>
    </row>
    <row r="76" spans="1:14" ht="19.899999999999999" customHeight="1">
      <c r="A76" s="18">
        <v>72</v>
      </c>
      <c r="B76" s="118" t="s">
        <v>128</v>
      </c>
      <c r="C76" s="34"/>
      <c r="D76" s="19"/>
      <c r="E76" s="20"/>
      <c r="F76" s="21">
        <f t="shared" si="6"/>
        <v>0</v>
      </c>
      <c r="G76" s="22"/>
      <c r="H76" s="21">
        <f t="shared" si="7"/>
        <v>0</v>
      </c>
      <c r="I76" s="23"/>
      <c r="J76" s="8"/>
      <c r="K76" s="25"/>
      <c r="L76" s="25"/>
    </row>
    <row r="77" spans="1:14" ht="18.8">
      <c r="J77" s="8"/>
      <c r="K77" s="140">
        <f>SUM(K5:K76)</f>
        <v>156</v>
      </c>
      <c r="L77" s="140">
        <f>SUM(L5:L76)</f>
        <v>23</v>
      </c>
      <c r="M77" s="1" t="s">
        <v>124</v>
      </c>
    </row>
    <row r="78" spans="1:14">
      <c r="J78" s="2"/>
      <c r="K78" s="140"/>
      <c r="L78" s="140"/>
      <c r="M78" s="1" t="s">
        <v>90</v>
      </c>
    </row>
  </sheetData>
  <sheetProtection selectLockedCells="1" selectUnlockedCells="1"/>
  <sortState ref="B5:N74">
    <sortCondition ref="B5:B74"/>
  </sortState>
  <mergeCells count="5">
    <mergeCell ref="K77:K78"/>
    <mergeCell ref="L77:L78"/>
    <mergeCell ref="D1:F1"/>
    <mergeCell ref="B3:D3"/>
    <mergeCell ref="F3:H3"/>
  </mergeCells>
  <phoneticPr fontId="0" type="noConversion"/>
  <conditionalFormatting sqref="K5:K75">
    <cfRule type="cellIs" dxfId="22" priority="6" stopIfTrue="1" operator="equal">
      <formula>5</formula>
    </cfRule>
    <cfRule type="cellIs" dxfId="21" priority="7" stopIfTrue="1" operator="notEqual">
      <formula>5</formula>
    </cfRule>
  </conditionalFormatting>
  <conditionalFormatting sqref="K5:K76">
    <cfRule type="cellIs" dxfId="20" priority="4" stopIfTrue="1" operator="equal">
      <formula>5</formula>
    </cfRule>
    <cfRule type="cellIs" dxfId="19" priority="5" stopIfTrue="1" operator="notEqual">
      <formula>5</formula>
    </cfRule>
  </conditionalFormatting>
  <conditionalFormatting sqref="L5:L76">
    <cfRule type="cellIs" dxfId="18" priority="2" stopIfTrue="1" operator="equal">
      <formula>1</formula>
    </cfRule>
    <cfRule type="cellIs" dxfId="17" priority="3" stopIfTrue="1" operator="notEqual">
      <formula>1</formula>
    </cfRule>
  </conditionalFormatting>
  <conditionalFormatting sqref="K5:K76">
    <cfRule type="cellIs" dxfId="16" priority="1" stopIfTrue="1" operator="equal">
      <formula>6</formula>
    </cfRule>
  </conditionalFormatting>
  <pageMargins left="0.7" right="0.7" top="0.51180555555555551" bottom="0.51180555555555551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8"/>
  <sheetViews>
    <sheetView zoomScale="75" zoomScaleNormal="75" workbookViewId="0">
      <selection activeCell="O13" sqref="O12:O13"/>
    </sheetView>
  </sheetViews>
  <sheetFormatPr baseColWidth="10" defaultRowHeight="16.7"/>
  <cols>
    <col min="1" max="1" width="4.25" customWidth="1"/>
    <col min="2" max="2" width="30.25" customWidth="1"/>
    <col min="3" max="3" width="6.75" customWidth="1"/>
    <col min="6" max="6" width="13.08203125" customWidth="1"/>
    <col min="8" max="8" width="12" customWidth="1"/>
    <col min="10" max="10" width="11.08203125" customWidth="1"/>
  </cols>
  <sheetData>
    <row r="1" spans="1:14" ht="19.350000000000001" thickBot="1">
      <c r="A1" s="4"/>
      <c r="B1" s="4"/>
      <c r="C1" s="4"/>
      <c r="D1" s="138" t="s">
        <v>83</v>
      </c>
      <c r="E1" s="138"/>
      <c r="F1" s="138"/>
      <c r="G1" s="5"/>
      <c r="H1" s="5"/>
      <c r="I1" s="5"/>
      <c r="J1" s="6"/>
      <c r="K1" s="3"/>
      <c r="L1" s="3"/>
    </row>
    <row r="2" spans="1:14" ht="18.8" customHeight="1">
      <c r="A2" s="4"/>
      <c r="B2" s="7"/>
      <c r="C2" s="4"/>
      <c r="D2" s="4"/>
      <c r="E2" s="4"/>
      <c r="F2" s="4"/>
      <c r="G2" s="4"/>
      <c r="H2" s="4"/>
      <c r="I2" s="4"/>
      <c r="J2" s="8"/>
      <c r="K2" s="44" t="s">
        <v>15</v>
      </c>
      <c r="L2" s="41" t="s">
        <v>13</v>
      </c>
    </row>
    <row r="3" spans="1:14" ht="18.8">
      <c r="A3" s="4"/>
      <c r="B3" s="139" t="s">
        <v>120</v>
      </c>
      <c r="C3" s="139"/>
      <c r="D3" s="139"/>
      <c r="E3" s="4"/>
      <c r="F3" s="139" t="s">
        <v>0</v>
      </c>
      <c r="G3" s="139"/>
      <c r="H3" s="139"/>
      <c r="I3" s="4"/>
      <c r="J3" s="8"/>
      <c r="K3" s="45" t="s">
        <v>16</v>
      </c>
      <c r="L3" s="42" t="s">
        <v>14</v>
      </c>
    </row>
    <row r="4" spans="1:14" ht="19.350000000000001" thickBot="1">
      <c r="A4" s="4"/>
      <c r="B4" s="48" t="s">
        <v>11</v>
      </c>
      <c r="C4" s="50" t="s">
        <v>17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102" t="s">
        <v>118</v>
      </c>
      <c r="K4" s="46">
        <v>6</v>
      </c>
      <c r="L4" s="43">
        <v>1</v>
      </c>
      <c r="N4" s="104" t="s">
        <v>117</v>
      </c>
    </row>
    <row r="5" spans="1:14" ht="19.899999999999999" customHeight="1">
      <c r="A5" s="18">
        <v>1</v>
      </c>
      <c r="B5" s="75" t="s">
        <v>22</v>
      </c>
      <c r="C5" s="47"/>
      <c r="D5" s="19">
        <v>43</v>
      </c>
      <c r="E5" s="20">
        <v>39</v>
      </c>
      <c r="F5" s="21">
        <f>SUM(D5:E5)</f>
        <v>82</v>
      </c>
      <c r="G5" s="22">
        <v>37</v>
      </c>
      <c r="H5" s="21">
        <f>SUM(F5:G5)</f>
        <v>119</v>
      </c>
      <c r="I5" s="23">
        <v>100</v>
      </c>
      <c r="J5" s="123">
        <v>100</v>
      </c>
      <c r="K5" s="71">
        <v>6</v>
      </c>
      <c r="L5" s="71">
        <v>1</v>
      </c>
      <c r="N5" s="109">
        <f>(H5-120)/3</f>
        <v>-0.33333333333333331</v>
      </c>
    </row>
    <row r="6" spans="1:14" ht="19.899999999999999" customHeight="1">
      <c r="A6" s="18">
        <v>2</v>
      </c>
      <c r="B6" s="75" t="s">
        <v>43</v>
      </c>
      <c r="C6" s="47"/>
      <c r="D6" s="19">
        <v>40</v>
      </c>
      <c r="E6" s="20">
        <v>40</v>
      </c>
      <c r="F6" s="21">
        <f>SUM(D6:E6)</f>
        <v>80</v>
      </c>
      <c r="G6" s="22">
        <v>40</v>
      </c>
      <c r="H6" s="21">
        <f>SUM(F6:G6)</f>
        <v>120</v>
      </c>
      <c r="I6" s="23">
        <v>97</v>
      </c>
      <c r="J6" s="123">
        <v>97</v>
      </c>
      <c r="K6" s="71">
        <v>6</v>
      </c>
      <c r="L6" s="71">
        <v>1</v>
      </c>
      <c r="N6" s="109">
        <f>(H6-120)/3</f>
        <v>0</v>
      </c>
    </row>
    <row r="7" spans="1:14" ht="19.899999999999999" customHeight="1">
      <c r="A7" s="18">
        <v>3</v>
      </c>
      <c r="B7" s="77" t="s">
        <v>56</v>
      </c>
      <c r="C7" s="49"/>
      <c r="D7" s="19">
        <v>37</v>
      </c>
      <c r="E7" s="20">
        <v>42</v>
      </c>
      <c r="F7" s="21">
        <f>SUM(D7:E7)</f>
        <v>79</v>
      </c>
      <c r="G7" s="22">
        <v>42</v>
      </c>
      <c r="H7" s="21">
        <f>SUM(F7:G7)</f>
        <v>121</v>
      </c>
      <c r="I7" s="23">
        <v>100</v>
      </c>
      <c r="J7" s="123">
        <v>94</v>
      </c>
      <c r="K7" s="71">
        <v>6</v>
      </c>
      <c r="L7" s="71">
        <v>1</v>
      </c>
      <c r="N7" s="109">
        <f>(H7-120)/3</f>
        <v>0.33333333333333331</v>
      </c>
    </row>
    <row r="8" spans="1:14" ht="19.899999999999999" customHeight="1">
      <c r="A8" s="18">
        <v>4</v>
      </c>
      <c r="B8" s="75" t="s">
        <v>24</v>
      </c>
      <c r="C8" s="47"/>
      <c r="D8" s="19">
        <v>43</v>
      </c>
      <c r="E8" s="20">
        <v>42</v>
      </c>
      <c r="F8" s="21">
        <f>SUM(D8:E8)</f>
        <v>85</v>
      </c>
      <c r="G8" s="22">
        <v>40</v>
      </c>
      <c r="H8" s="21">
        <f>SUM(F8:G8)</f>
        <v>125</v>
      </c>
      <c r="I8" s="23">
        <v>94</v>
      </c>
      <c r="J8" s="123">
        <v>91</v>
      </c>
      <c r="K8" s="71">
        <v>6</v>
      </c>
      <c r="L8" s="71">
        <v>1</v>
      </c>
      <c r="N8" s="109">
        <f>(H8-120)/3</f>
        <v>1.6666666666666667</v>
      </c>
    </row>
    <row r="9" spans="1:14" ht="19.899999999999999" customHeight="1">
      <c r="A9" s="18">
        <v>5</v>
      </c>
      <c r="B9" s="74" t="s">
        <v>38</v>
      </c>
      <c r="C9" s="47"/>
      <c r="D9" s="19">
        <v>40</v>
      </c>
      <c r="E9" s="20">
        <v>44</v>
      </c>
      <c r="F9" s="21">
        <f>SUM(D9:E9)</f>
        <v>84</v>
      </c>
      <c r="G9" s="22">
        <v>42</v>
      </c>
      <c r="H9" s="21">
        <f>SUM(F9:G9)</f>
        <v>126</v>
      </c>
      <c r="I9" s="23">
        <v>100</v>
      </c>
      <c r="J9" s="124">
        <v>89</v>
      </c>
      <c r="K9" s="71">
        <v>6</v>
      </c>
      <c r="L9" s="71">
        <v>1</v>
      </c>
      <c r="N9" s="109">
        <f>(H9-120)/3</f>
        <v>2</v>
      </c>
    </row>
    <row r="10" spans="1:14" ht="19.899999999999999" customHeight="1">
      <c r="A10" s="18">
        <v>6</v>
      </c>
      <c r="B10" s="75" t="s">
        <v>23</v>
      </c>
      <c r="C10" s="47"/>
      <c r="D10" s="19">
        <v>39</v>
      </c>
      <c r="E10" s="20">
        <v>43</v>
      </c>
      <c r="F10" s="21">
        <f>SUM(D10:E10)</f>
        <v>82</v>
      </c>
      <c r="G10" s="22">
        <v>45</v>
      </c>
      <c r="H10" s="21">
        <f>SUM(F10:G10)</f>
        <v>127</v>
      </c>
      <c r="I10" s="23">
        <v>91</v>
      </c>
      <c r="J10" s="123">
        <v>87</v>
      </c>
      <c r="K10" s="71">
        <v>6</v>
      </c>
      <c r="L10" s="71">
        <v>1</v>
      </c>
      <c r="N10" s="109">
        <f>(H10-120)/3</f>
        <v>2.3333333333333335</v>
      </c>
    </row>
    <row r="11" spans="1:14" ht="19.899999999999999" customHeight="1">
      <c r="A11" s="18">
        <v>7</v>
      </c>
      <c r="B11" s="75" t="s">
        <v>80</v>
      </c>
      <c r="C11" s="34"/>
      <c r="D11" s="19">
        <v>47</v>
      </c>
      <c r="E11" s="20">
        <v>41</v>
      </c>
      <c r="F11" s="21">
        <f>SUM(D11:E11)</f>
        <v>88</v>
      </c>
      <c r="G11" s="22">
        <v>40</v>
      </c>
      <c r="H11" s="21">
        <f>SUM(F11:G11)</f>
        <v>128</v>
      </c>
      <c r="I11" s="23">
        <v>88</v>
      </c>
      <c r="J11" s="124">
        <v>85</v>
      </c>
      <c r="K11" s="71">
        <v>6</v>
      </c>
      <c r="L11" s="71">
        <v>1</v>
      </c>
      <c r="N11" s="109">
        <f>(H11-120)/3</f>
        <v>2.6666666666666665</v>
      </c>
    </row>
    <row r="12" spans="1:14" ht="19.899999999999999" customHeight="1">
      <c r="A12" s="18">
        <v>8</v>
      </c>
      <c r="B12" s="78" t="s">
        <v>37</v>
      </c>
      <c r="C12" s="47"/>
      <c r="D12" s="19">
        <v>43</v>
      </c>
      <c r="E12" s="20">
        <v>42</v>
      </c>
      <c r="F12" s="21">
        <f>SUM(D12:E12)</f>
        <v>85</v>
      </c>
      <c r="G12" s="22">
        <v>43</v>
      </c>
      <c r="H12" s="21">
        <f>SUM(F12:G12)</f>
        <v>128</v>
      </c>
      <c r="I12" s="23">
        <v>97</v>
      </c>
      <c r="J12" s="123">
        <v>83</v>
      </c>
      <c r="K12" s="71">
        <v>6</v>
      </c>
      <c r="L12" s="71">
        <v>1</v>
      </c>
      <c r="N12" s="109">
        <f>(H12-120)/3</f>
        <v>2.6666666666666665</v>
      </c>
    </row>
    <row r="13" spans="1:14" ht="19.899999999999999" customHeight="1">
      <c r="A13" s="18">
        <v>9</v>
      </c>
      <c r="B13" s="75" t="s">
        <v>20</v>
      </c>
      <c r="C13" s="47"/>
      <c r="D13" s="19">
        <v>44</v>
      </c>
      <c r="E13" s="20">
        <v>40</v>
      </c>
      <c r="F13" s="21">
        <f>SUM(D13:E13)</f>
        <v>84</v>
      </c>
      <c r="G13" s="22">
        <v>44</v>
      </c>
      <c r="H13" s="21">
        <f>SUM(F13:G13)</f>
        <v>128</v>
      </c>
      <c r="I13" s="23">
        <v>88</v>
      </c>
      <c r="J13" s="124">
        <v>81</v>
      </c>
      <c r="K13" s="71">
        <v>6</v>
      </c>
      <c r="L13" s="71">
        <v>1</v>
      </c>
      <c r="N13" s="109">
        <f>(H13-120)/3</f>
        <v>2.6666666666666665</v>
      </c>
    </row>
    <row r="14" spans="1:14" ht="19.899999999999999" customHeight="1">
      <c r="A14" s="18">
        <v>10</v>
      </c>
      <c r="B14" s="118" t="s">
        <v>127</v>
      </c>
      <c r="C14" s="47"/>
      <c r="D14" s="19">
        <v>41</v>
      </c>
      <c r="E14" s="20">
        <v>45</v>
      </c>
      <c r="F14" s="21">
        <f>SUM(D14:E14)</f>
        <v>86</v>
      </c>
      <c r="G14" s="22">
        <v>43</v>
      </c>
      <c r="H14" s="21">
        <f>SUM(F14:G14)</f>
        <v>129</v>
      </c>
      <c r="I14" s="23">
        <v>100</v>
      </c>
      <c r="J14" s="123">
        <v>79</v>
      </c>
      <c r="K14" s="71">
        <v>6</v>
      </c>
      <c r="L14" s="71">
        <v>1</v>
      </c>
      <c r="N14" s="109">
        <f>(H14-120)/3</f>
        <v>3</v>
      </c>
    </row>
    <row r="15" spans="1:14" ht="19.899999999999999" customHeight="1">
      <c r="A15" s="18">
        <v>11</v>
      </c>
      <c r="B15" s="90" t="s">
        <v>63</v>
      </c>
      <c r="C15" s="47"/>
      <c r="D15" s="19">
        <v>43</v>
      </c>
      <c r="E15" s="20">
        <v>45</v>
      </c>
      <c r="F15" s="21">
        <f>SUM(D15:E15)</f>
        <v>88</v>
      </c>
      <c r="G15" s="22">
        <v>44</v>
      </c>
      <c r="H15" s="21">
        <f>SUM(F15:G15)</f>
        <v>132</v>
      </c>
      <c r="I15" s="23">
        <v>100</v>
      </c>
      <c r="J15" s="124">
        <v>77</v>
      </c>
      <c r="K15" s="71">
        <v>6</v>
      </c>
      <c r="L15" s="71">
        <v>1</v>
      </c>
      <c r="N15" s="109">
        <f>(H15-120)/3</f>
        <v>4</v>
      </c>
    </row>
    <row r="16" spans="1:14" ht="19.899999999999999" customHeight="1">
      <c r="A16" s="18">
        <v>12</v>
      </c>
      <c r="B16" s="118" t="s">
        <v>128</v>
      </c>
      <c r="C16" s="47"/>
      <c r="D16" s="19">
        <v>48</v>
      </c>
      <c r="E16" s="20">
        <v>43</v>
      </c>
      <c r="F16" s="21">
        <f>SUM(D16:E16)</f>
        <v>91</v>
      </c>
      <c r="G16" s="22">
        <v>42</v>
      </c>
      <c r="H16" s="21">
        <f>SUM(F16:G16)</f>
        <v>133</v>
      </c>
      <c r="I16" s="23">
        <v>95.5</v>
      </c>
      <c r="J16" s="123">
        <v>75</v>
      </c>
      <c r="K16" s="71">
        <v>6</v>
      </c>
      <c r="L16" s="71">
        <v>1</v>
      </c>
      <c r="N16" s="109">
        <f>(H16-120)/3</f>
        <v>4.333333333333333</v>
      </c>
    </row>
    <row r="17" spans="1:14" ht="19.899999999999999" customHeight="1">
      <c r="A17" s="18">
        <v>13</v>
      </c>
      <c r="B17" s="72" t="s">
        <v>97</v>
      </c>
      <c r="C17" s="34"/>
      <c r="D17" s="19">
        <v>48</v>
      </c>
      <c r="E17" s="20">
        <v>41</v>
      </c>
      <c r="F17" s="21">
        <f>SUM(D17:E17)</f>
        <v>89</v>
      </c>
      <c r="G17" s="22">
        <v>44</v>
      </c>
      <c r="H17" s="21">
        <f>SUM(F17:G17)</f>
        <v>133</v>
      </c>
      <c r="I17" s="23">
        <v>100</v>
      </c>
      <c r="J17" s="124">
        <v>73</v>
      </c>
      <c r="K17" s="71">
        <v>6</v>
      </c>
      <c r="L17" s="71"/>
      <c r="N17" s="109">
        <f>(H17-120)/3</f>
        <v>4.333333333333333</v>
      </c>
    </row>
    <row r="18" spans="1:14" ht="19.899999999999999" customHeight="1">
      <c r="A18" s="18">
        <v>14</v>
      </c>
      <c r="B18" s="73" t="s">
        <v>99</v>
      </c>
      <c r="C18" s="47"/>
      <c r="D18" s="19">
        <v>42</v>
      </c>
      <c r="E18" s="20">
        <v>45</v>
      </c>
      <c r="F18" s="21">
        <f>SUM(D18:E18)</f>
        <v>87</v>
      </c>
      <c r="G18" s="22">
        <v>46</v>
      </c>
      <c r="H18" s="21">
        <f>SUM(F18:G18)</f>
        <v>133</v>
      </c>
      <c r="I18" s="23">
        <v>95.5</v>
      </c>
      <c r="J18" s="123">
        <v>71</v>
      </c>
      <c r="K18" s="71">
        <v>6</v>
      </c>
      <c r="L18" s="71">
        <v>1</v>
      </c>
      <c r="N18" s="109">
        <f>(H18-120)/3</f>
        <v>4.333333333333333</v>
      </c>
    </row>
    <row r="19" spans="1:14" ht="19.899999999999999" customHeight="1">
      <c r="A19" s="18">
        <v>15</v>
      </c>
      <c r="B19" s="74" t="s">
        <v>30</v>
      </c>
      <c r="C19" s="47"/>
      <c r="D19" s="19">
        <v>43</v>
      </c>
      <c r="E19" s="20">
        <v>48</v>
      </c>
      <c r="F19" s="21">
        <f>SUM(D19:E19)</f>
        <v>91</v>
      </c>
      <c r="G19" s="22">
        <v>43</v>
      </c>
      <c r="H19" s="21">
        <f>SUM(F19:G19)</f>
        <v>134</v>
      </c>
      <c r="I19" s="23">
        <v>97</v>
      </c>
      <c r="J19" s="124">
        <v>69</v>
      </c>
      <c r="K19" s="71">
        <v>6</v>
      </c>
      <c r="L19" s="71">
        <v>1</v>
      </c>
      <c r="N19" s="109">
        <f>(H19-120)/3</f>
        <v>4.666666666666667</v>
      </c>
    </row>
    <row r="20" spans="1:14" ht="19.899999999999999" customHeight="1">
      <c r="A20" s="18">
        <v>16</v>
      </c>
      <c r="B20" s="79" t="s">
        <v>57</v>
      </c>
      <c r="C20" s="47"/>
      <c r="D20" s="19">
        <v>49</v>
      </c>
      <c r="E20" s="20">
        <v>41</v>
      </c>
      <c r="F20" s="21">
        <f>SUM(D20:E20)</f>
        <v>90</v>
      </c>
      <c r="G20" s="22">
        <v>44</v>
      </c>
      <c r="H20" s="21">
        <f>SUM(F20:G20)</f>
        <v>134</v>
      </c>
      <c r="I20" s="23">
        <v>100</v>
      </c>
      <c r="J20" s="123">
        <v>67</v>
      </c>
      <c r="K20" s="71">
        <v>6</v>
      </c>
      <c r="L20" s="71">
        <v>1</v>
      </c>
      <c r="N20" s="109">
        <f>(H20-120)/3</f>
        <v>4.666666666666667</v>
      </c>
    </row>
    <row r="21" spans="1:14" ht="19.899999999999999" customHeight="1">
      <c r="A21" s="18">
        <v>17</v>
      </c>
      <c r="B21" s="73" t="s">
        <v>98</v>
      </c>
      <c r="C21" s="47"/>
      <c r="D21" s="19">
        <v>45</v>
      </c>
      <c r="E21" s="20">
        <v>47</v>
      </c>
      <c r="F21" s="21">
        <f>SUM(D21:E21)</f>
        <v>92</v>
      </c>
      <c r="G21" s="22">
        <v>44</v>
      </c>
      <c r="H21" s="21">
        <f>SUM(F21:G21)</f>
        <v>136</v>
      </c>
      <c r="I21" s="23">
        <v>91</v>
      </c>
      <c r="J21" s="124">
        <v>65</v>
      </c>
      <c r="K21" s="71">
        <v>6</v>
      </c>
      <c r="L21" s="71">
        <v>1</v>
      </c>
      <c r="N21" s="109">
        <f>(H21-120)/3</f>
        <v>5.333333333333333</v>
      </c>
    </row>
    <row r="22" spans="1:14" ht="19.899999999999999" customHeight="1">
      <c r="A22" s="18">
        <v>18</v>
      </c>
      <c r="B22" s="78" t="s">
        <v>47</v>
      </c>
      <c r="C22" s="47"/>
      <c r="D22" s="19">
        <v>45</v>
      </c>
      <c r="E22" s="20">
        <v>45</v>
      </c>
      <c r="F22" s="21">
        <f>SUM(D22:E22)</f>
        <v>90</v>
      </c>
      <c r="G22" s="22">
        <v>46</v>
      </c>
      <c r="H22" s="21">
        <f>SUM(F22:G22)</f>
        <v>136</v>
      </c>
      <c r="I22" s="23">
        <v>94</v>
      </c>
      <c r="J22" s="123">
        <v>63</v>
      </c>
      <c r="K22" s="71">
        <v>6</v>
      </c>
      <c r="L22" s="71">
        <v>1</v>
      </c>
      <c r="N22" s="109">
        <f>(H22-120)/3</f>
        <v>5.333333333333333</v>
      </c>
    </row>
    <row r="23" spans="1:14" ht="19.899999999999999" customHeight="1">
      <c r="A23" s="18">
        <v>19</v>
      </c>
      <c r="B23" s="74" t="s">
        <v>96</v>
      </c>
      <c r="C23" s="47"/>
      <c r="D23" s="19">
        <v>46</v>
      </c>
      <c r="E23" s="20">
        <v>43</v>
      </c>
      <c r="F23" s="21">
        <f>SUM(D23:E23)</f>
        <v>89</v>
      </c>
      <c r="G23" s="22">
        <v>47</v>
      </c>
      <c r="H23" s="21">
        <f>SUM(F23:G23)</f>
        <v>136</v>
      </c>
      <c r="I23" s="23">
        <v>94</v>
      </c>
      <c r="J23" s="124">
        <v>61</v>
      </c>
      <c r="K23" s="71">
        <v>6</v>
      </c>
      <c r="L23" s="71">
        <v>1</v>
      </c>
      <c r="N23" s="109">
        <f>(H23-120)/3</f>
        <v>5.333333333333333</v>
      </c>
    </row>
    <row r="24" spans="1:14" ht="19.899999999999999" customHeight="1">
      <c r="A24" s="18">
        <v>20</v>
      </c>
      <c r="B24" s="78" t="s">
        <v>41</v>
      </c>
      <c r="C24" s="47"/>
      <c r="D24" s="19">
        <v>46</v>
      </c>
      <c r="E24" s="20">
        <v>48</v>
      </c>
      <c r="F24" s="21">
        <f>SUM(D24:E24)</f>
        <v>94</v>
      </c>
      <c r="G24" s="22">
        <v>43</v>
      </c>
      <c r="H24" s="21">
        <f>SUM(F24:G24)</f>
        <v>137</v>
      </c>
      <c r="I24" s="23">
        <v>91</v>
      </c>
      <c r="J24" s="123">
        <v>59</v>
      </c>
      <c r="K24" s="71">
        <v>6</v>
      </c>
      <c r="L24" s="71">
        <v>1</v>
      </c>
      <c r="N24" s="109">
        <f>(H24-120)/3</f>
        <v>5.666666666666667</v>
      </c>
    </row>
    <row r="25" spans="1:14" ht="19.899999999999999" customHeight="1">
      <c r="A25" s="18">
        <v>21</v>
      </c>
      <c r="B25" s="91" t="s">
        <v>101</v>
      </c>
      <c r="C25" s="47"/>
      <c r="D25" s="19">
        <v>44</v>
      </c>
      <c r="E25" s="20">
        <v>45</v>
      </c>
      <c r="F25" s="21">
        <f>SUM(D25:E25)</f>
        <v>89</v>
      </c>
      <c r="G25" s="22">
        <v>48</v>
      </c>
      <c r="H25" s="21">
        <f>SUM(F25:G25)</f>
        <v>137</v>
      </c>
      <c r="I25" s="23">
        <v>91</v>
      </c>
      <c r="J25" s="124">
        <v>57</v>
      </c>
      <c r="K25" s="71">
        <v>6</v>
      </c>
      <c r="L25" s="71">
        <v>1</v>
      </c>
      <c r="N25" s="109">
        <f>(H25-120)/3</f>
        <v>5.666666666666667</v>
      </c>
    </row>
    <row r="26" spans="1:14" ht="19.899999999999999" customHeight="1">
      <c r="A26" s="18">
        <v>22</v>
      </c>
      <c r="B26" s="76" t="s">
        <v>45</v>
      </c>
      <c r="C26" s="47"/>
      <c r="D26" s="19">
        <v>48</v>
      </c>
      <c r="E26" s="20">
        <v>45</v>
      </c>
      <c r="F26" s="21">
        <f>SUM(D26:E26)</f>
        <v>93</v>
      </c>
      <c r="G26" s="22">
        <v>45</v>
      </c>
      <c r="H26" s="21">
        <f>SUM(F26:G26)</f>
        <v>138</v>
      </c>
      <c r="I26" s="23">
        <v>100</v>
      </c>
      <c r="J26" s="123">
        <v>55</v>
      </c>
      <c r="K26" s="25">
        <v>6</v>
      </c>
      <c r="L26" s="25">
        <v>1</v>
      </c>
      <c r="N26" s="109">
        <f>(H26-120)/3</f>
        <v>6</v>
      </c>
    </row>
    <row r="27" spans="1:14" ht="19.899999999999999" customHeight="1">
      <c r="A27" s="18">
        <v>23</v>
      </c>
      <c r="B27" s="78" t="s">
        <v>26</v>
      </c>
      <c r="C27" s="47"/>
      <c r="D27" s="19">
        <v>44</v>
      </c>
      <c r="E27" s="20">
        <v>48</v>
      </c>
      <c r="F27" s="21">
        <f>SUM(D27:E27)</f>
        <v>92</v>
      </c>
      <c r="G27" s="22">
        <v>49</v>
      </c>
      <c r="H27" s="21">
        <f>SUM(F27:G27)</f>
        <v>141</v>
      </c>
      <c r="I27" s="23">
        <v>89</v>
      </c>
      <c r="J27" s="124">
        <v>53</v>
      </c>
      <c r="K27" s="25">
        <v>6</v>
      </c>
      <c r="L27" s="25">
        <v>1</v>
      </c>
      <c r="N27" s="109">
        <f>(H27-120)/3</f>
        <v>7</v>
      </c>
    </row>
    <row r="28" spans="1:14" ht="19.899999999999999" customHeight="1">
      <c r="A28" s="18">
        <v>24</v>
      </c>
      <c r="B28" s="78" t="s">
        <v>36</v>
      </c>
      <c r="C28" s="47"/>
      <c r="D28" s="19">
        <v>48</v>
      </c>
      <c r="E28" s="20">
        <v>49</v>
      </c>
      <c r="F28" s="21">
        <f>SUM(D28:E28)</f>
        <v>97</v>
      </c>
      <c r="G28" s="22">
        <v>46</v>
      </c>
      <c r="H28" s="21">
        <f>SUM(F28:G28)</f>
        <v>143</v>
      </c>
      <c r="I28" s="23">
        <v>87</v>
      </c>
      <c r="J28" s="123">
        <v>51</v>
      </c>
      <c r="K28" s="25">
        <v>6</v>
      </c>
      <c r="L28" s="25">
        <v>1</v>
      </c>
      <c r="N28" s="109">
        <f>(H28-120)/3</f>
        <v>7.666666666666667</v>
      </c>
    </row>
    <row r="29" spans="1:14" ht="19.899999999999999" customHeight="1">
      <c r="A29" s="18">
        <v>25</v>
      </c>
      <c r="B29" s="76" t="s">
        <v>44</v>
      </c>
      <c r="C29" s="47"/>
      <c r="D29" s="19">
        <v>45</v>
      </c>
      <c r="E29" s="20">
        <v>47</v>
      </c>
      <c r="F29" s="21">
        <f>SUM(D29:E29)</f>
        <v>92</v>
      </c>
      <c r="G29" s="22">
        <v>52</v>
      </c>
      <c r="H29" s="21">
        <f>SUM(F29:G29)</f>
        <v>144</v>
      </c>
      <c r="I29" s="23">
        <v>97</v>
      </c>
      <c r="J29" s="124">
        <v>49</v>
      </c>
      <c r="K29" s="25">
        <v>6</v>
      </c>
      <c r="L29" s="25"/>
      <c r="N29" s="109">
        <f>(H29-120)/3</f>
        <v>8</v>
      </c>
    </row>
    <row r="30" spans="1:14" ht="19.899999999999999" customHeight="1">
      <c r="A30" s="18">
        <v>26</v>
      </c>
      <c r="B30" s="76" t="s">
        <v>40</v>
      </c>
      <c r="C30" s="34"/>
      <c r="D30" s="19">
        <v>52</v>
      </c>
      <c r="E30" s="20">
        <v>53</v>
      </c>
      <c r="F30" s="21">
        <f>SUM(D30:E30)</f>
        <v>105</v>
      </c>
      <c r="G30" s="22">
        <v>53</v>
      </c>
      <c r="H30" s="21">
        <f>SUM(F30:G30)</f>
        <v>158</v>
      </c>
      <c r="I30" s="23">
        <v>94</v>
      </c>
      <c r="J30" s="123">
        <v>47</v>
      </c>
      <c r="K30" s="25">
        <v>6</v>
      </c>
      <c r="L30" s="25">
        <v>1</v>
      </c>
      <c r="N30" s="109">
        <f>(H30-120)/3</f>
        <v>12.666666666666666</v>
      </c>
    </row>
    <row r="31" spans="1:14" ht="19.899999999999999" customHeight="1">
      <c r="A31" s="18">
        <v>27</v>
      </c>
      <c r="B31" s="81" t="s">
        <v>27</v>
      </c>
      <c r="C31" s="34"/>
      <c r="D31" s="19">
        <v>56</v>
      </c>
      <c r="E31" s="20">
        <v>52</v>
      </c>
      <c r="F31" s="21">
        <f>SUM(D31:E31)</f>
        <v>108</v>
      </c>
      <c r="G31" s="22">
        <v>55</v>
      </c>
      <c r="H31" s="21">
        <f>SUM(F31:G31)</f>
        <v>163</v>
      </c>
      <c r="I31" s="23">
        <v>100</v>
      </c>
      <c r="J31" s="124">
        <v>45</v>
      </c>
      <c r="K31" s="25">
        <v>6</v>
      </c>
      <c r="L31" s="25">
        <v>1</v>
      </c>
      <c r="N31" s="109">
        <f>(H31-120)/3</f>
        <v>14.333333333333334</v>
      </c>
    </row>
    <row r="32" spans="1:14" ht="19.899999999999999" customHeight="1">
      <c r="A32" s="18">
        <v>28</v>
      </c>
      <c r="B32" s="78" t="s">
        <v>25</v>
      </c>
      <c r="C32" s="34"/>
      <c r="D32" s="19">
        <v>53</v>
      </c>
      <c r="E32" s="20">
        <v>53</v>
      </c>
      <c r="F32" s="21">
        <f>SUM(D32:E32)</f>
        <v>106</v>
      </c>
      <c r="G32" s="22">
        <v>58</v>
      </c>
      <c r="H32" s="21">
        <f>SUM(F32:G32)</f>
        <v>164</v>
      </c>
      <c r="I32" s="23">
        <v>85</v>
      </c>
      <c r="J32" s="123">
        <v>43</v>
      </c>
      <c r="K32" s="25">
        <v>6</v>
      </c>
      <c r="L32" s="25">
        <v>1</v>
      </c>
      <c r="N32" s="109">
        <f>(H32-120)/3</f>
        <v>14.666666666666666</v>
      </c>
    </row>
    <row r="33" spans="1:14" ht="19.899999999999999" customHeight="1">
      <c r="A33" s="18">
        <v>29</v>
      </c>
      <c r="B33" s="80" t="s">
        <v>19</v>
      </c>
      <c r="C33" s="47"/>
      <c r="D33" s="19">
        <v>56</v>
      </c>
      <c r="E33" s="20">
        <v>59</v>
      </c>
      <c r="F33" s="21">
        <f>SUM(D33:E33)</f>
        <v>115</v>
      </c>
      <c r="G33" s="22">
        <v>53</v>
      </c>
      <c r="H33" s="21">
        <f>SUM(F33:G33)</f>
        <v>168</v>
      </c>
      <c r="I33" s="23">
        <v>98.5</v>
      </c>
      <c r="J33" s="124">
        <v>41</v>
      </c>
      <c r="K33" s="25">
        <v>6</v>
      </c>
      <c r="L33" s="25">
        <v>1</v>
      </c>
      <c r="N33" s="109">
        <f>(H33-120)/3</f>
        <v>16</v>
      </c>
    </row>
    <row r="34" spans="1:14" ht="19.899999999999999" customHeight="1">
      <c r="A34" s="18">
        <v>30</v>
      </c>
      <c r="B34" s="80" t="s">
        <v>32</v>
      </c>
      <c r="C34" s="47"/>
      <c r="D34" s="19">
        <v>58</v>
      </c>
      <c r="E34" s="20">
        <v>54</v>
      </c>
      <c r="F34" s="21">
        <f>SUM(D34:E34)</f>
        <v>112</v>
      </c>
      <c r="G34" s="22">
        <v>56</v>
      </c>
      <c r="H34" s="21">
        <f>SUM(F34:G34)</f>
        <v>168</v>
      </c>
      <c r="I34" s="23">
        <v>98.5</v>
      </c>
      <c r="J34" s="123">
        <v>39</v>
      </c>
      <c r="K34" s="25">
        <v>6</v>
      </c>
      <c r="L34" s="25">
        <v>1</v>
      </c>
      <c r="N34" s="109">
        <f>(H34-120)/3</f>
        <v>16</v>
      </c>
    </row>
    <row r="35" spans="1:14" ht="19.899999999999999" customHeight="1">
      <c r="A35" s="18">
        <v>31</v>
      </c>
      <c r="B35" s="81" t="s">
        <v>73</v>
      </c>
      <c r="C35" s="34"/>
      <c r="D35" s="19">
        <v>63</v>
      </c>
      <c r="E35" s="20">
        <v>61</v>
      </c>
      <c r="F35" s="21">
        <f>SUM(D35:E35)</f>
        <v>124</v>
      </c>
      <c r="G35" s="22">
        <v>68</v>
      </c>
      <c r="H35" s="21">
        <f>SUM(F35:G35)</f>
        <v>192</v>
      </c>
      <c r="I35" s="23">
        <v>97</v>
      </c>
      <c r="J35" s="124">
        <v>37</v>
      </c>
      <c r="K35" s="25">
        <v>6</v>
      </c>
      <c r="L35" s="25"/>
      <c r="N35" s="109">
        <f>(H35-120)/3</f>
        <v>24</v>
      </c>
    </row>
    <row r="36" spans="1:14" ht="19.899999999999999" customHeight="1">
      <c r="A36" s="18">
        <v>32</v>
      </c>
      <c r="B36" s="78" t="s">
        <v>76</v>
      </c>
      <c r="C36" s="34"/>
      <c r="D36" s="19">
        <v>48</v>
      </c>
      <c r="E36" s="20">
        <v>999</v>
      </c>
      <c r="F36" s="21">
        <f>SUM(D36:E36)</f>
        <v>1047</v>
      </c>
      <c r="G36" s="22">
        <v>999</v>
      </c>
      <c r="H36" s="21">
        <f>SUM(F36:G36)</f>
        <v>2046</v>
      </c>
      <c r="I36" s="23">
        <v>83</v>
      </c>
      <c r="J36" s="123">
        <v>35</v>
      </c>
      <c r="K36" s="25">
        <v>6</v>
      </c>
      <c r="L36" s="25">
        <v>1</v>
      </c>
      <c r="N36" s="109">
        <f>(H36-120)/3</f>
        <v>642</v>
      </c>
    </row>
    <row r="37" spans="1:14" ht="19.899999999999999" customHeight="1">
      <c r="A37" s="18">
        <v>33</v>
      </c>
      <c r="B37" s="75" t="s">
        <v>126</v>
      </c>
      <c r="C37" s="47"/>
      <c r="D37" s="19"/>
      <c r="E37" s="20"/>
      <c r="F37" s="21">
        <f>SUM(D37:E37)</f>
        <v>0</v>
      </c>
      <c r="G37" s="22"/>
      <c r="H37" s="21">
        <f>SUM(F37:G37)</f>
        <v>0</v>
      </c>
      <c r="I37" s="23"/>
      <c r="J37" s="123"/>
      <c r="K37" s="25"/>
      <c r="L37" s="25"/>
      <c r="N37" s="109"/>
    </row>
    <row r="38" spans="1:14" ht="19.899999999999999" customHeight="1">
      <c r="A38" s="18">
        <v>34</v>
      </c>
      <c r="B38" s="75" t="s">
        <v>65</v>
      </c>
      <c r="C38" s="47"/>
      <c r="D38" s="19"/>
      <c r="E38" s="20"/>
      <c r="F38" s="21">
        <f>SUM(D38:E38)</f>
        <v>0</v>
      </c>
      <c r="G38" s="22"/>
      <c r="H38" s="21">
        <f>SUM(F38:G38)</f>
        <v>0</v>
      </c>
      <c r="I38" s="23"/>
      <c r="J38" s="123"/>
      <c r="K38" s="25"/>
      <c r="L38" s="25"/>
      <c r="N38" s="109"/>
    </row>
    <row r="39" spans="1:14" ht="19.899999999999999" customHeight="1">
      <c r="A39" s="18">
        <v>35</v>
      </c>
      <c r="B39" s="72" t="s">
        <v>78</v>
      </c>
      <c r="C39" s="47"/>
      <c r="D39" s="19"/>
      <c r="E39" s="20"/>
      <c r="F39" s="21">
        <f>SUM(D39:E39)</f>
        <v>0</v>
      </c>
      <c r="G39" s="22"/>
      <c r="H39" s="21">
        <f>SUM(F39:G39)</f>
        <v>0</v>
      </c>
      <c r="I39" s="122"/>
      <c r="J39" s="123"/>
      <c r="K39" s="25"/>
      <c r="L39" s="25"/>
      <c r="N39" s="109"/>
    </row>
    <row r="40" spans="1:14" ht="19.899999999999999" customHeight="1">
      <c r="A40" s="18">
        <v>36</v>
      </c>
      <c r="B40" s="84" t="s">
        <v>95</v>
      </c>
      <c r="C40" s="47"/>
      <c r="D40" s="19"/>
      <c r="E40" s="20"/>
      <c r="F40" s="21">
        <f>SUM(D40:E40)</f>
        <v>0</v>
      </c>
      <c r="G40" s="22"/>
      <c r="H40" s="21">
        <f>SUM(F40:G40)</f>
        <v>0</v>
      </c>
      <c r="I40" s="23"/>
      <c r="J40" s="123"/>
      <c r="K40" s="25"/>
      <c r="L40" s="25"/>
      <c r="N40" s="109"/>
    </row>
    <row r="41" spans="1:14" ht="19.899999999999999" customHeight="1">
      <c r="A41" s="18">
        <v>37</v>
      </c>
      <c r="B41" s="75" t="s">
        <v>77</v>
      </c>
      <c r="C41" s="47"/>
      <c r="D41" s="19"/>
      <c r="E41" s="20"/>
      <c r="F41" s="21">
        <f>SUM(D41:E41)</f>
        <v>0</v>
      </c>
      <c r="G41" s="22"/>
      <c r="H41" s="21">
        <f>SUM(F41:G41)</f>
        <v>0</v>
      </c>
      <c r="I41" s="23"/>
      <c r="J41" s="123"/>
      <c r="K41" s="25"/>
      <c r="L41" s="25"/>
      <c r="N41" s="109"/>
    </row>
    <row r="42" spans="1:14" ht="19.899999999999999" customHeight="1">
      <c r="A42" s="18">
        <v>38</v>
      </c>
      <c r="B42" s="105" t="s">
        <v>70</v>
      </c>
      <c r="C42" s="47"/>
      <c r="D42" s="19"/>
      <c r="E42" s="20"/>
      <c r="F42" s="21">
        <f>SUM(D42:E42)</f>
        <v>0</v>
      </c>
      <c r="G42" s="22"/>
      <c r="H42" s="21">
        <f>SUM(F42:G42)</f>
        <v>0</v>
      </c>
      <c r="I42" s="23"/>
      <c r="J42" s="123"/>
      <c r="K42" s="25"/>
      <c r="L42" s="25"/>
      <c r="N42" s="109"/>
    </row>
    <row r="43" spans="1:14" ht="19.899999999999999" customHeight="1">
      <c r="A43" s="18">
        <v>39</v>
      </c>
      <c r="B43" s="105" t="s">
        <v>68</v>
      </c>
      <c r="C43" s="34"/>
      <c r="D43" s="19"/>
      <c r="E43" s="20"/>
      <c r="F43" s="21">
        <f>SUM(D43:E43)</f>
        <v>0</v>
      </c>
      <c r="G43" s="22"/>
      <c r="H43" s="21">
        <f>SUM(F43:G43)</f>
        <v>0</v>
      </c>
      <c r="I43" s="23"/>
      <c r="J43" s="123"/>
      <c r="K43" s="25"/>
      <c r="L43" s="25"/>
      <c r="N43" s="109"/>
    </row>
    <row r="44" spans="1:14" ht="19.899999999999999" customHeight="1">
      <c r="A44" s="18">
        <v>40</v>
      </c>
      <c r="B44" s="105" t="s">
        <v>69</v>
      </c>
      <c r="C44" s="47"/>
      <c r="D44" s="19"/>
      <c r="E44" s="20"/>
      <c r="F44" s="21">
        <f>SUM(D44:E44)</f>
        <v>0</v>
      </c>
      <c r="G44" s="22"/>
      <c r="H44" s="21">
        <f>SUM(F44:G44)</f>
        <v>0</v>
      </c>
      <c r="I44" s="23"/>
      <c r="J44" s="123"/>
      <c r="K44" s="25"/>
      <c r="L44" s="25"/>
      <c r="N44" s="109"/>
    </row>
    <row r="45" spans="1:14" ht="19.899999999999999" customHeight="1">
      <c r="A45" s="18">
        <v>41</v>
      </c>
      <c r="B45" s="105" t="s">
        <v>71</v>
      </c>
      <c r="C45" s="47"/>
      <c r="D45" s="19"/>
      <c r="E45" s="20"/>
      <c r="F45" s="21">
        <f>SUM(D45:E45)</f>
        <v>0</v>
      </c>
      <c r="G45" s="22"/>
      <c r="H45" s="21">
        <f>SUM(F45:G45)</f>
        <v>0</v>
      </c>
      <c r="I45" s="23"/>
      <c r="J45" s="123"/>
      <c r="K45" s="25"/>
      <c r="L45" s="25"/>
      <c r="N45" s="109"/>
    </row>
    <row r="46" spans="1:14" ht="19.899999999999999" customHeight="1">
      <c r="A46" s="18">
        <v>42</v>
      </c>
      <c r="B46" s="75" t="s">
        <v>29</v>
      </c>
      <c r="C46" s="34"/>
      <c r="D46" s="19"/>
      <c r="E46" s="20"/>
      <c r="F46" s="21">
        <f>SUM(D46:E46)</f>
        <v>0</v>
      </c>
      <c r="G46" s="22"/>
      <c r="H46" s="21">
        <f>SUM(F46:G46)</f>
        <v>0</v>
      </c>
      <c r="I46" s="23"/>
      <c r="J46" s="123"/>
      <c r="K46" s="25"/>
      <c r="L46" s="25"/>
      <c r="N46" s="109"/>
    </row>
    <row r="47" spans="1:14" ht="19.899999999999999" customHeight="1">
      <c r="A47" s="18">
        <v>43</v>
      </c>
      <c r="B47" s="74" t="s">
        <v>46</v>
      </c>
      <c r="C47" s="47"/>
      <c r="D47" s="19"/>
      <c r="E47" s="20"/>
      <c r="F47" s="21">
        <f>SUM(D47:E47)</f>
        <v>0</v>
      </c>
      <c r="G47" s="22"/>
      <c r="H47" s="21">
        <f>SUM(F47:G47)</f>
        <v>0</v>
      </c>
      <c r="I47" s="23"/>
      <c r="J47" s="124"/>
      <c r="K47" s="25"/>
      <c r="L47" s="25"/>
      <c r="N47" s="109"/>
    </row>
    <row r="48" spans="1:14" ht="19.899999999999999" customHeight="1">
      <c r="A48" s="18">
        <v>44</v>
      </c>
      <c r="B48" s="79" t="s">
        <v>21</v>
      </c>
      <c r="C48" s="34"/>
      <c r="D48" s="19"/>
      <c r="E48" s="20"/>
      <c r="F48" s="21">
        <f>SUM(D48:E48)</f>
        <v>0</v>
      </c>
      <c r="G48" s="22"/>
      <c r="H48" s="21">
        <f>SUM(F48:G48)</f>
        <v>0</v>
      </c>
      <c r="I48" s="23"/>
      <c r="J48" s="123"/>
      <c r="K48" s="25"/>
      <c r="L48" s="25"/>
      <c r="N48" s="109"/>
    </row>
    <row r="49" spans="1:14" ht="19.899999999999999" customHeight="1">
      <c r="A49" s="18">
        <v>45</v>
      </c>
      <c r="B49" s="105" t="s">
        <v>31</v>
      </c>
      <c r="C49" s="34"/>
      <c r="D49" s="19"/>
      <c r="E49" s="20"/>
      <c r="F49" s="21">
        <f>SUM(D49:E49)</f>
        <v>0</v>
      </c>
      <c r="G49" s="22"/>
      <c r="H49" s="21">
        <f>SUM(F49:G49)</f>
        <v>0</v>
      </c>
      <c r="I49" s="23"/>
      <c r="J49" s="123"/>
      <c r="K49" s="25"/>
      <c r="L49" s="25"/>
      <c r="N49" s="109"/>
    </row>
    <row r="50" spans="1:14" ht="19.899999999999999" customHeight="1">
      <c r="A50" s="18">
        <v>46</v>
      </c>
      <c r="B50" s="73" t="s">
        <v>111</v>
      </c>
      <c r="C50" s="34"/>
      <c r="D50" s="19"/>
      <c r="E50" s="20"/>
      <c r="F50" s="21">
        <f>SUM(D50:E50)</f>
        <v>0</v>
      </c>
      <c r="G50" s="22"/>
      <c r="H50" s="21">
        <f>SUM(F50:G50)</f>
        <v>0</v>
      </c>
      <c r="I50" s="23"/>
      <c r="J50" s="123"/>
      <c r="K50" s="25"/>
      <c r="L50" s="25"/>
      <c r="N50" s="109"/>
    </row>
    <row r="51" spans="1:14" ht="19.899999999999999" customHeight="1">
      <c r="A51" s="18">
        <v>47</v>
      </c>
      <c r="B51" s="73" t="s">
        <v>100</v>
      </c>
      <c r="C51" s="47"/>
      <c r="D51" s="19"/>
      <c r="E51" s="20"/>
      <c r="F51" s="21">
        <f>SUM(D51:E51)</f>
        <v>0</v>
      </c>
      <c r="G51" s="22"/>
      <c r="H51" s="21">
        <f>SUM(F51:G51)</f>
        <v>0</v>
      </c>
      <c r="I51" s="23"/>
      <c r="J51" s="123"/>
      <c r="K51" s="25"/>
      <c r="L51" s="25"/>
      <c r="N51" s="109"/>
    </row>
    <row r="52" spans="1:14" ht="19.899999999999999" customHeight="1">
      <c r="A52" s="18">
        <v>48</v>
      </c>
      <c r="B52" s="105" t="s">
        <v>67</v>
      </c>
      <c r="C52" s="47"/>
      <c r="D52" s="19"/>
      <c r="E52" s="20"/>
      <c r="F52" s="21">
        <f>SUM(D52:E52)</f>
        <v>0</v>
      </c>
      <c r="G52" s="22"/>
      <c r="H52" s="21">
        <f>SUM(F52:G52)</f>
        <v>0</v>
      </c>
      <c r="I52" s="23"/>
      <c r="J52" s="123"/>
      <c r="K52" s="25"/>
      <c r="L52" s="25"/>
      <c r="N52" s="109"/>
    </row>
    <row r="53" spans="1:14" ht="19.899999999999999" customHeight="1">
      <c r="A53" s="18">
        <v>49</v>
      </c>
      <c r="B53" s="105" t="s">
        <v>58</v>
      </c>
      <c r="C53" s="34"/>
      <c r="D53" s="19"/>
      <c r="E53" s="20"/>
      <c r="F53" s="21">
        <f>SUM(D53:E53)</f>
        <v>0</v>
      </c>
      <c r="G53" s="22"/>
      <c r="H53" s="21">
        <f>SUM(F53:G53)</f>
        <v>0</v>
      </c>
      <c r="I53" s="23"/>
      <c r="J53" s="123"/>
      <c r="K53" s="25"/>
      <c r="L53" s="25"/>
      <c r="N53" s="109"/>
    </row>
    <row r="54" spans="1:14" ht="19.899999999999999" customHeight="1">
      <c r="A54" s="18">
        <v>50</v>
      </c>
      <c r="B54" s="75" t="s">
        <v>59</v>
      </c>
      <c r="C54" s="47"/>
      <c r="D54" s="19"/>
      <c r="E54" s="20"/>
      <c r="F54" s="21">
        <f>SUM(D54:E54)</f>
        <v>0</v>
      </c>
      <c r="G54" s="22"/>
      <c r="H54" s="21">
        <f>SUM(F54:G54)</f>
        <v>0</v>
      </c>
      <c r="I54" s="23"/>
      <c r="J54" s="123"/>
      <c r="K54" s="25"/>
      <c r="L54" s="25"/>
      <c r="N54" s="109"/>
    </row>
    <row r="55" spans="1:14" ht="19.899999999999999" customHeight="1">
      <c r="A55" s="18">
        <v>51</v>
      </c>
      <c r="B55" s="78" t="s">
        <v>34</v>
      </c>
      <c r="C55" s="34"/>
      <c r="D55" s="19"/>
      <c r="E55" s="20"/>
      <c r="F55" s="21">
        <f>SUM(D55:E55)</f>
        <v>0</v>
      </c>
      <c r="G55" s="22"/>
      <c r="H55" s="21">
        <f>SUM(F55:G55)</f>
        <v>0</v>
      </c>
      <c r="I55" s="23"/>
      <c r="J55" s="123"/>
      <c r="K55" s="25"/>
      <c r="L55" s="25"/>
      <c r="N55" s="109"/>
    </row>
    <row r="56" spans="1:14" ht="19.899999999999999" customHeight="1">
      <c r="A56" s="18">
        <v>52</v>
      </c>
      <c r="B56" s="105" t="s">
        <v>33</v>
      </c>
      <c r="C56" s="34"/>
      <c r="D56" s="19"/>
      <c r="E56" s="20"/>
      <c r="F56" s="21">
        <f>SUM(D56:E56)</f>
        <v>0</v>
      </c>
      <c r="G56" s="22"/>
      <c r="H56" s="21">
        <f>SUM(F56:G56)</f>
        <v>0</v>
      </c>
      <c r="I56" s="23"/>
      <c r="J56" s="123"/>
      <c r="K56" s="25"/>
      <c r="L56" s="25"/>
      <c r="N56" s="109"/>
    </row>
    <row r="57" spans="1:14" ht="19.899999999999999" customHeight="1">
      <c r="A57" s="18">
        <v>53</v>
      </c>
      <c r="B57" s="105" t="s">
        <v>79</v>
      </c>
      <c r="C57" s="47"/>
      <c r="D57" s="19"/>
      <c r="E57" s="20"/>
      <c r="F57" s="21">
        <f>SUM(D57:E57)</f>
        <v>0</v>
      </c>
      <c r="G57" s="22"/>
      <c r="H57" s="21">
        <f>SUM(F57:G57)</f>
        <v>0</v>
      </c>
      <c r="I57" s="23"/>
      <c r="J57" s="123"/>
      <c r="K57" s="25"/>
      <c r="L57" s="25"/>
      <c r="N57" s="109"/>
    </row>
    <row r="58" spans="1:14" ht="19.899999999999999" customHeight="1">
      <c r="A58" s="18">
        <v>54</v>
      </c>
      <c r="B58" s="73" t="s">
        <v>113</v>
      </c>
      <c r="C58" s="47"/>
      <c r="D58" s="19"/>
      <c r="E58" s="20"/>
      <c r="F58" s="21">
        <f>SUM(D58:E58)</f>
        <v>0</v>
      </c>
      <c r="G58" s="22"/>
      <c r="H58" s="21">
        <f>SUM(F58:G58)</f>
        <v>0</v>
      </c>
      <c r="I58" s="23"/>
      <c r="J58" s="123"/>
      <c r="K58" s="25"/>
      <c r="L58" s="25"/>
      <c r="N58" s="109"/>
    </row>
    <row r="59" spans="1:14" ht="19.899999999999999" customHeight="1">
      <c r="A59" s="18">
        <v>55</v>
      </c>
      <c r="B59" s="105" t="s">
        <v>39</v>
      </c>
      <c r="C59" s="47"/>
      <c r="D59" s="19"/>
      <c r="E59" s="20"/>
      <c r="F59" s="21">
        <f>SUM(D59:E59)</f>
        <v>0</v>
      </c>
      <c r="G59" s="22"/>
      <c r="H59" s="21">
        <f>SUM(F59:G59)</f>
        <v>0</v>
      </c>
      <c r="I59" s="23"/>
      <c r="J59" s="123"/>
      <c r="K59" s="25"/>
      <c r="L59" s="25"/>
      <c r="N59" s="109"/>
    </row>
    <row r="60" spans="1:14" ht="19.899999999999999" customHeight="1">
      <c r="A60" s="18">
        <v>56</v>
      </c>
      <c r="B60" s="105" t="s">
        <v>75</v>
      </c>
      <c r="C60" s="34"/>
      <c r="D60" s="19"/>
      <c r="E60" s="20"/>
      <c r="F60" s="21">
        <f>SUM(D60:E60)</f>
        <v>0</v>
      </c>
      <c r="G60" s="22"/>
      <c r="H60" s="21">
        <f>SUM(F60:G60)</f>
        <v>0</v>
      </c>
      <c r="I60" s="23"/>
      <c r="J60" s="123"/>
      <c r="K60" s="25"/>
      <c r="L60" s="25"/>
      <c r="N60" s="109"/>
    </row>
    <row r="61" spans="1:14" ht="19.899999999999999" customHeight="1">
      <c r="A61" s="18">
        <v>57</v>
      </c>
      <c r="B61" s="120" t="s">
        <v>106</v>
      </c>
      <c r="C61" s="34"/>
      <c r="D61" s="19"/>
      <c r="E61" s="20"/>
      <c r="F61" s="21">
        <f>SUM(D61:E61)</f>
        <v>0</v>
      </c>
      <c r="G61" s="22"/>
      <c r="H61" s="21">
        <f>SUM(F61:G61)</f>
        <v>0</v>
      </c>
      <c r="I61" s="23"/>
      <c r="J61" s="123"/>
      <c r="K61" s="25"/>
      <c r="L61" s="25"/>
      <c r="N61" s="109"/>
    </row>
    <row r="62" spans="1:14" ht="19.899999999999999" customHeight="1">
      <c r="A62" s="18">
        <v>58</v>
      </c>
      <c r="B62" s="105" t="s">
        <v>18</v>
      </c>
      <c r="C62" s="34"/>
      <c r="D62" s="19"/>
      <c r="E62" s="20"/>
      <c r="F62" s="21">
        <f>SUM(D62:E62)</f>
        <v>0</v>
      </c>
      <c r="G62" s="22"/>
      <c r="H62" s="21">
        <f>SUM(F62:G62)</f>
        <v>0</v>
      </c>
      <c r="I62" s="23"/>
      <c r="J62" s="123"/>
      <c r="K62" s="25"/>
      <c r="L62" s="25"/>
      <c r="N62" s="109"/>
    </row>
    <row r="63" spans="1:14" ht="19.899999999999999" customHeight="1">
      <c r="A63" s="18">
        <v>59</v>
      </c>
      <c r="B63" s="105" t="s">
        <v>42</v>
      </c>
      <c r="C63" s="34"/>
      <c r="D63" s="19"/>
      <c r="E63" s="20"/>
      <c r="F63" s="21">
        <f>SUM(D63:E63)</f>
        <v>0</v>
      </c>
      <c r="G63" s="22"/>
      <c r="H63" s="21">
        <f>SUM(F63:G63)</f>
        <v>0</v>
      </c>
      <c r="I63" s="23"/>
      <c r="J63" s="123"/>
      <c r="K63" s="25"/>
      <c r="L63" s="25"/>
      <c r="N63" s="109"/>
    </row>
    <row r="64" spans="1:14" ht="19.899999999999999" customHeight="1">
      <c r="A64" s="18">
        <v>60</v>
      </c>
      <c r="B64" s="73" t="s">
        <v>114</v>
      </c>
      <c r="C64" s="34"/>
      <c r="D64" s="19"/>
      <c r="E64" s="20"/>
      <c r="F64" s="21">
        <f>SUM(D64:E64)</f>
        <v>0</v>
      </c>
      <c r="G64" s="22"/>
      <c r="H64" s="21">
        <f>SUM(F64:G64)</f>
        <v>0</v>
      </c>
      <c r="I64" s="23"/>
      <c r="J64" s="123"/>
      <c r="K64" s="25"/>
      <c r="L64" s="25"/>
      <c r="N64" s="109"/>
    </row>
    <row r="65" spans="1:14" ht="19.899999999999999" customHeight="1">
      <c r="A65" s="18">
        <v>61</v>
      </c>
      <c r="B65" s="78" t="s">
        <v>64</v>
      </c>
      <c r="C65" s="34"/>
      <c r="D65" s="19"/>
      <c r="E65" s="20"/>
      <c r="F65" s="21">
        <f>SUM(D65:E65)</f>
        <v>0</v>
      </c>
      <c r="G65" s="22"/>
      <c r="H65" s="21">
        <f>SUM(F65:G65)</f>
        <v>0</v>
      </c>
      <c r="I65" s="23"/>
      <c r="J65" s="123"/>
      <c r="K65" s="25"/>
      <c r="L65" s="25"/>
      <c r="N65" s="109"/>
    </row>
    <row r="66" spans="1:14" ht="19.899999999999999" customHeight="1">
      <c r="A66" s="18">
        <v>62</v>
      </c>
      <c r="B66" s="105" t="s">
        <v>66</v>
      </c>
      <c r="C66" s="34"/>
      <c r="D66" s="19"/>
      <c r="E66" s="20"/>
      <c r="F66" s="21">
        <f>SUM(D66:E66)</f>
        <v>0</v>
      </c>
      <c r="G66" s="22"/>
      <c r="H66" s="21">
        <f>SUM(F66:G66)</f>
        <v>0</v>
      </c>
      <c r="I66" s="23"/>
      <c r="J66" s="123"/>
      <c r="K66" s="25"/>
      <c r="L66" s="25"/>
      <c r="N66" s="109"/>
    </row>
    <row r="67" spans="1:14" ht="19.899999999999999" customHeight="1">
      <c r="A67" s="18">
        <v>63</v>
      </c>
      <c r="B67" s="112" t="s">
        <v>123</v>
      </c>
      <c r="C67" s="34"/>
      <c r="D67" s="19"/>
      <c r="E67" s="20"/>
      <c r="F67" s="21">
        <f>SUM(D67:E67)</f>
        <v>0</v>
      </c>
      <c r="G67" s="22"/>
      <c r="H67" s="21">
        <f>SUM(F67:G67)</f>
        <v>0</v>
      </c>
      <c r="I67" s="23"/>
      <c r="J67" s="123"/>
      <c r="K67" s="25"/>
      <c r="L67" s="25"/>
      <c r="N67" s="109"/>
    </row>
    <row r="68" spans="1:14" ht="19.899999999999999" customHeight="1">
      <c r="A68" s="18">
        <v>64</v>
      </c>
      <c r="B68" s="105" t="s">
        <v>35</v>
      </c>
      <c r="C68" s="34"/>
      <c r="D68" s="19"/>
      <c r="E68" s="20"/>
      <c r="F68" s="21">
        <f>SUM(D68:E68)</f>
        <v>0</v>
      </c>
      <c r="G68" s="22"/>
      <c r="H68" s="21">
        <f>SUM(F68:G68)</f>
        <v>0</v>
      </c>
      <c r="I68" s="23"/>
      <c r="J68" s="123"/>
      <c r="K68" s="25"/>
      <c r="L68" s="25"/>
      <c r="N68" s="109"/>
    </row>
    <row r="69" spans="1:14" ht="19.899999999999999" customHeight="1">
      <c r="A69" s="18">
        <v>65</v>
      </c>
      <c r="B69" s="105" t="s">
        <v>60</v>
      </c>
      <c r="C69" s="47"/>
      <c r="D69" s="19"/>
      <c r="E69" s="20"/>
      <c r="F69" s="21">
        <f>SUM(D69:E69)</f>
        <v>0</v>
      </c>
      <c r="G69" s="22"/>
      <c r="H69" s="21">
        <f>SUM(F69:G69)</f>
        <v>0</v>
      </c>
      <c r="I69" s="23"/>
      <c r="J69" s="123"/>
      <c r="K69" s="25"/>
      <c r="L69" s="25"/>
      <c r="N69" s="109"/>
    </row>
    <row r="70" spans="1:14" ht="19.899999999999999" customHeight="1">
      <c r="A70" s="18">
        <v>66</v>
      </c>
      <c r="B70" s="74" t="s">
        <v>74</v>
      </c>
      <c r="C70" s="47"/>
      <c r="D70" s="19"/>
      <c r="E70" s="20"/>
      <c r="F70" s="21">
        <f>SUM(D70:E70)</f>
        <v>0</v>
      </c>
      <c r="G70" s="22"/>
      <c r="H70" s="21">
        <f>SUM(F70:G70)</f>
        <v>0</v>
      </c>
      <c r="I70" s="23"/>
      <c r="J70" s="123"/>
      <c r="K70" s="25"/>
      <c r="L70" s="25"/>
      <c r="N70" s="109"/>
    </row>
    <row r="71" spans="1:14" ht="19.899999999999999" customHeight="1">
      <c r="A71" s="18">
        <v>67</v>
      </c>
      <c r="B71" s="74" t="s">
        <v>81</v>
      </c>
      <c r="C71" s="47"/>
      <c r="D71" s="19"/>
      <c r="E71" s="20"/>
      <c r="F71" s="21">
        <f>SUM(D71:E71)</f>
        <v>0</v>
      </c>
      <c r="G71" s="22"/>
      <c r="H71" s="21">
        <f>SUM(F71:G71)</f>
        <v>0</v>
      </c>
      <c r="I71" s="23"/>
      <c r="J71" s="123"/>
      <c r="K71" s="25"/>
      <c r="L71" s="25"/>
      <c r="N71" s="109"/>
    </row>
    <row r="72" spans="1:14" ht="19.899999999999999" customHeight="1">
      <c r="A72" s="18">
        <v>68</v>
      </c>
      <c r="B72" s="78" t="s">
        <v>62</v>
      </c>
      <c r="C72" s="47"/>
      <c r="D72" s="19"/>
      <c r="E72" s="20"/>
      <c r="F72" s="21">
        <f>SUM(D72:E72)</f>
        <v>0</v>
      </c>
      <c r="G72" s="22"/>
      <c r="H72" s="21">
        <f>SUM(F72:G72)</f>
        <v>0</v>
      </c>
      <c r="I72" s="23"/>
      <c r="J72" s="123"/>
      <c r="K72" s="25"/>
      <c r="L72" s="25"/>
      <c r="N72" s="109"/>
    </row>
    <row r="73" spans="1:14" ht="19.899999999999999" customHeight="1">
      <c r="A73" s="18">
        <v>69</v>
      </c>
      <c r="B73" s="72" t="s">
        <v>61</v>
      </c>
      <c r="C73" s="47"/>
      <c r="D73" s="19"/>
      <c r="E73" s="20"/>
      <c r="F73" s="21">
        <f>SUM(D73:E73)</f>
        <v>0</v>
      </c>
      <c r="G73" s="22"/>
      <c r="H73" s="21">
        <f>SUM(F73:G73)</f>
        <v>0</v>
      </c>
      <c r="I73" s="23"/>
      <c r="J73" s="123"/>
      <c r="K73" s="25"/>
      <c r="L73" s="25"/>
      <c r="N73" s="109"/>
    </row>
    <row r="74" spans="1:14" ht="19.899999999999999" customHeight="1">
      <c r="A74" s="18">
        <v>70</v>
      </c>
      <c r="B74" s="92" t="s">
        <v>115</v>
      </c>
      <c r="C74" s="47"/>
      <c r="D74" s="19"/>
      <c r="E74" s="20"/>
      <c r="F74" s="21">
        <f>SUM(D74:E74)</f>
        <v>0</v>
      </c>
      <c r="G74" s="22"/>
      <c r="H74" s="21">
        <f>SUM(F74:G74)</f>
        <v>0</v>
      </c>
      <c r="I74" s="23"/>
      <c r="J74" s="123"/>
      <c r="K74" s="25"/>
      <c r="L74" s="25"/>
      <c r="N74" s="109"/>
    </row>
    <row r="75" spans="1:14" ht="19.899999999999999" customHeight="1">
      <c r="A75" s="18">
        <v>71</v>
      </c>
      <c r="B75" s="136" t="s">
        <v>28</v>
      </c>
      <c r="C75" s="47"/>
      <c r="D75" s="19"/>
      <c r="E75" s="20"/>
      <c r="F75" s="21">
        <f>SUM(D75:E75)</f>
        <v>0</v>
      </c>
      <c r="G75" s="22"/>
      <c r="H75" s="21">
        <f>SUM(F75:G75)</f>
        <v>0</v>
      </c>
      <c r="I75" s="23"/>
      <c r="J75" s="123"/>
      <c r="K75" s="25"/>
      <c r="L75" s="25"/>
      <c r="N75" s="109"/>
    </row>
    <row r="76" spans="1:14" ht="19.899999999999999" customHeight="1">
      <c r="A76" s="18">
        <v>72</v>
      </c>
      <c r="B76" s="117" t="s">
        <v>72</v>
      </c>
      <c r="C76" s="34"/>
      <c r="D76" s="19"/>
      <c r="E76" s="20"/>
      <c r="F76" s="21">
        <f>SUM(D76:E76)</f>
        <v>0</v>
      </c>
      <c r="G76" s="22"/>
      <c r="H76" s="21">
        <f>SUM(F76:G76)</f>
        <v>0</v>
      </c>
      <c r="I76" s="23"/>
      <c r="J76" s="123"/>
      <c r="K76" s="25"/>
      <c r="L76" s="25"/>
      <c r="N76" s="109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2"/>
      <c r="K77" s="140">
        <f>SUM(K5:K76)</f>
        <v>192</v>
      </c>
      <c r="L77" s="140">
        <f>SUM(L5:L76)</f>
        <v>29</v>
      </c>
      <c r="M77" s="1" t="s">
        <v>130</v>
      </c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2"/>
      <c r="K78" s="140"/>
      <c r="L78" s="140"/>
      <c r="M78" s="1" t="s">
        <v>90</v>
      </c>
    </row>
  </sheetData>
  <sortState ref="B5:N36">
    <sortCondition ref="H5:H36"/>
    <sortCondition ref="G5:G36"/>
    <sortCondition ref="E5:E36"/>
    <sortCondition ref="D5:D36"/>
  </sortState>
  <mergeCells count="5">
    <mergeCell ref="K77:K78"/>
    <mergeCell ref="L77:L78"/>
    <mergeCell ref="D1:F1"/>
    <mergeCell ref="B3:D3"/>
    <mergeCell ref="F3:H3"/>
  </mergeCells>
  <conditionalFormatting sqref="K5:K76">
    <cfRule type="cellIs" dxfId="4" priority="4" stopIfTrue="1" operator="equal">
      <formula>5</formula>
    </cfRule>
    <cfRule type="cellIs" dxfId="3" priority="5" stopIfTrue="1" operator="notEqual">
      <formula>5</formula>
    </cfRule>
  </conditionalFormatting>
  <conditionalFormatting sqref="L5:L76">
    <cfRule type="cellIs" dxfId="2" priority="2" stopIfTrue="1" operator="equal">
      <formula>1</formula>
    </cfRule>
    <cfRule type="cellIs" dxfId="1" priority="3" stopIfTrue="1" operator="notEqual">
      <formula>1</formula>
    </cfRule>
  </conditionalFormatting>
  <conditionalFormatting sqref="K5:K76">
    <cfRule type="cellIs" dxfId="0" priority="1" stopIfTrue="1" operator="equal">
      <formula>6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7"/>
  <sheetViews>
    <sheetView zoomScale="70" zoomScaleNormal="70" workbookViewId="0">
      <pane ySplit="3" topLeftCell="A30" activePane="bottomLeft" state="frozen"/>
      <selection pane="bottomLeft" activeCell="Q6" sqref="Q6"/>
    </sheetView>
  </sheetViews>
  <sheetFormatPr baseColWidth="10" defaultRowHeight="16.7"/>
  <cols>
    <col min="1" max="1" width="4" customWidth="1"/>
    <col min="2" max="2" width="29.9140625" customWidth="1"/>
    <col min="3" max="3" width="1" customWidth="1"/>
    <col min="4" max="4" width="9" customWidth="1"/>
    <col min="5" max="5" width="9.4140625" customWidth="1"/>
    <col min="6" max="6" width="9.9140625" customWidth="1"/>
    <col min="7" max="7" width="9.75" customWidth="1"/>
    <col min="8" max="8" width="8.9140625" customWidth="1"/>
    <col min="9" max="9" width="10.25" customWidth="1"/>
    <col min="10" max="10" width="9.75" customWidth="1"/>
    <col min="11" max="11" width="9.6640625" customWidth="1"/>
    <col min="12" max="12" width="8.6640625" customWidth="1"/>
    <col min="13" max="13" width="1.75" style="68" customWidth="1"/>
  </cols>
  <sheetData>
    <row r="1" spans="1:15" ht="23.65">
      <c r="A1" s="12"/>
      <c r="B1" s="147" t="s">
        <v>132</v>
      </c>
      <c r="C1" s="148"/>
      <c r="D1" s="148"/>
      <c r="E1" s="148"/>
      <c r="F1" s="148"/>
      <c r="G1" s="148"/>
      <c r="H1" s="148"/>
      <c r="I1" s="148"/>
      <c r="J1" s="53"/>
      <c r="K1" s="53"/>
      <c r="L1" s="12"/>
      <c r="M1" s="66"/>
      <c r="N1" s="1"/>
      <c r="O1" s="1"/>
    </row>
    <row r="2" spans="1:15" ht="19.350000000000001" thickBot="1">
      <c r="A2" s="5"/>
      <c r="B2" s="5"/>
      <c r="C2" s="5"/>
      <c r="D2" s="13"/>
      <c r="E2" s="13"/>
      <c r="F2" s="5"/>
      <c r="G2" s="5"/>
      <c r="H2" s="5"/>
      <c r="I2" s="5"/>
      <c r="J2" s="5"/>
      <c r="K2" s="5"/>
      <c r="L2" s="5"/>
      <c r="M2" s="6"/>
      <c r="N2" s="1"/>
      <c r="O2" s="1"/>
    </row>
    <row r="3" spans="1:15" ht="19.350000000000001" thickBot="1">
      <c r="A3" s="14"/>
      <c r="B3" s="33" t="s">
        <v>7</v>
      </c>
      <c r="C3" s="15"/>
      <c r="D3" s="29" t="s">
        <v>91</v>
      </c>
      <c r="E3" s="30" t="s">
        <v>8</v>
      </c>
      <c r="F3" s="30" t="s">
        <v>92</v>
      </c>
      <c r="G3" s="31" t="s">
        <v>93</v>
      </c>
      <c r="H3" s="30" t="s">
        <v>12</v>
      </c>
      <c r="I3" s="31" t="s">
        <v>9</v>
      </c>
      <c r="J3" s="30" t="s">
        <v>110</v>
      </c>
      <c r="K3" s="30" t="s">
        <v>94</v>
      </c>
      <c r="L3" s="32" t="s">
        <v>10</v>
      </c>
      <c r="M3" s="67"/>
      <c r="N3" s="1"/>
      <c r="O3" s="1"/>
    </row>
    <row r="4" spans="1:15" ht="20.95">
      <c r="A4" s="26">
        <v>1</v>
      </c>
      <c r="B4" s="84" t="s">
        <v>95</v>
      </c>
      <c r="C4" s="4"/>
      <c r="D4" s="27">
        <f>VLOOKUP(B4,Lagorce!$B$5:$I$99,8,0)</f>
        <v>100</v>
      </c>
      <c r="E4" s="10">
        <f>VLOOKUP(B4,Tarnos!$B$5:$I$99,8,0)</f>
        <v>0</v>
      </c>
      <c r="F4" s="10">
        <f>VLOOKUP(B4,Perpezac!$B$5:$I$99,8,0)</f>
        <v>0</v>
      </c>
      <c r="G4" s="27">
        <f>VLOOKUP(B4,Coutras!$B$5:$I$100,8,0)</f>
        <v>0</v>
      </c>
      <c r="H4" s="27">
        <f>VLOOKUP(B4,Courpiac!$B$5:$I$100,8,0)</f>
        <v>0</v>
      </c>
      <c r="I4" s="27">
        <f>VLOOKUP(B4,Brive!$B$5:$I$100,8,0)</f>
        <v>0</v>
      </c>
      <c r="J4" s="27">
        <f>VLOOKUP(B4,'Lagorce 2'!$B$5:$I$100,8,0)</f>
        <v>0</v>
      </c>
      <c r="K4" s="27">
        <f>VLOOKUP(B4,Tarnos2!$B$5:$I$100,8,0)</f>
        <v>0</v>
      </c>
      <c r="L4" s="28">
        <f t="shared" ref="L4:L35" si="0">SUM(D4:K4)</f>
        <v>100</v>
      </c>
      <c r="M4" s="67"/>
      <c r="N4" s="1"/>
      <c r="O4" s="1"/>
    </row>
    <row r="5" spans="1:15" ht="20.95">
      <c r="A5" s="26">
        <v>2</v>
      </c>
      <c r="B5" s="73" t="s">
        <v>99</v>
      </c>
      <c r="C5" s="5"/>
      <c r="D5" s="27">
        <f>VLOOKUP(B5,Lagorce!$B$5:$I$99,8,0)</f>
        <v>100</v>
      </c>
      <c r="E5" s="10">
        <f>VLOOKUP(B5,Tarnos!$B$5:$I$99,8,0)</f>
        <v>100</v>
      </c>
      <c r="F5" s="10">
        <f>VLOOKUP(B5,Perpezac!$B$5:$I$99,8,0)</f>
        <v>100</v>
      </c>
      <c r="G5" s="27">
        <f>VLOOKUP(B5,Coutras!$B$5:$I$100,8,0)</f>
        <v>97</v>
      </c>
      <c r="H5" s="27">
        <f>VLOOKUP(B5,Courpiac!$B$5:$I$100,8,0)</f>
        <v>0</v>
      </c>
      <c r="I5" s="27">
        <f>VLOOKUP(B5,Brive!$B$5:$I$100,8,0)</f>
        <v>97</v>
      </c>
      <c r="J5" s="27">
        <f>VLOOKUP(B5,'Lagorce 2'!$B$5:$I$100,8,0)</f>
        <v>97</v>
      </c>
      <c r="K5" s="27">
        <f>VLOOKUP(B5,Tarnos2!$B$5:$I$100,8,0)</f>
        <v>95.5</v>
      </c>
      <c r="L5" s="16">
        <f t="shared" si="0"/>
        <v>686.5</v>
      </c>
      <c r="M5" s="67"/>
      <c r="N5" s="60" t="s">
        <v>53</v>
      </c>
      <c r="O5" s="60" t="s">
        <v>54</v>
      </c>
    </row>
    <row r="6" spans="1:15" ht="20.95">
      <c r="A6" s="26">
        <v>3</v>
      </c>
      <c r="B6" s="73" t="s">
        <v>98</v>
      </c>
      <c r="C6" s="4"/>
      <c r="D6" s="27">
        <f>VLOOKUP(B6,Lagorce!$B$5:$I$99,8,0)</f>
        <v>97</v>
      </c>
      <c r="E6" s="10">
        <f>VLOOKUP(B6,Tarnos!$B$5:$I$99,8,0)</f>
        <v>94</v>
      </c>
      <c r="F6" s="10">
        <f>VLOOKUP(B6,Perpezac!$B$5:$I$99,8,0)</f>
        <v>0</v>
      </c>
      <c r="G6" s="27">
        <f>VLOOKUP(B6,Coutras!$B$5:$I$100,8,0)</f>
        <v>94</v>
      </c>
      <c r="H6" s="27">
        <f>VLOOKUP(B6,Courpiac!$B$5:$I$100,8,0)</f>
        <v>0</v>
      </c>
      <c r="I6" s="27">
        <f>VLOOKUP(B6,Brive!$B$5:$I$100,8,0)</f>
        <v>100</v>
      </c>
      <c r="J6" s="27">
        <f>VLOOKUP(B6,'Lagorce 2'!$B$5:$I$100,8,0)</f>
        <v>94</v>
      </c>
      <c r="K6" s="27">
        <f>VLOOKUP(B6,Tarnos2!$B$5:$I$100,8,0)</f>
        <v>91</v>
      </c>
      <c r="L6" s="16">
        <f t="shared" si="0"/>
        <v>570</v>
      </c>
      <c r="M6" s="67"/>
      <c r="N6" s="54">
        <v>-18</v>
      </c>
      <c r="O6" s="61"/>
    </row>
    <row r="7" spans="1:15" ht="20.95">
      <c r="A7" s="26">
        <v>4</v>
      </c>
      <c r="B7" s="73" t="s">
        <v>113</v>
      </c>
      <c r="C7" s="4"/>
      <c r="D7" s="27">
        <f>VLOOKUP(B7,Lagorce!$B$5:$I$99,8,0)</f>
        <v>0</v>
      </c>
      <c r="E7" s="10">
        <f>VLOOKUP(B7,Tarnos!$B$5:$I$99,8,0)</f>
        <v>0</v>
      </c>
      <c r="F7" s="10">
        <f>VLOOKUP(B7,Perpezac!$B$5:$I$99,8,0)</f>
        <v>0</v>
      </c>
      <c r="G7" s="27">
        <f>VLOOKUP(B7,Coutras!$B$5:$I$100,8,0)</f>
        <v>100</v>
      </c>
      <c r="H7" s="27">
        <f>VLOOKUP(B7,Courpiac!$B$5:$I$100,8,0)</f>
        <v>0</v>
      </c>
      <c r="I7" s="27">
        <f>VLOOKUP(B7,Brive!$B$5:$I$100,8,0)</f>
        <v>0</v>
      </c>
      <c r="J7" s="27">
        <f>VLOOKUP(B7,'Lagorce 2'!$B$5:$I$100,8,0)</f>
        <v>100</v>
      </c>
      <c r="K7" s="27">
        <f>VLOOKUP(B7,Tarnos2!$B$5:$I$100,8,0)</f>
        <v>0</v>
      </c>
      <c r="L7" s="16">
        <f t="shared" si="0"/>
        <v>200</v>
      </c>
      <c r="M7" s="67"/>
      <c r="N7" s="55" t="s">
        <v>52</v>
      </c>
      <c r="O7" s="62"/>
    </row>
    <row r="8" spans="1:15" ht="20.95">
      <c r="A8" s="26">
        <v>5</v>
      </c>
      <c r="B8" s="73" t="s">
        <v>100</v>
      </c>
      <c r="C8" s="5"/>
      <c r="D8" s="27">
        <f>VLOOKUP(B8,Lagorce!$B$5:$I$99,8,0)</f>
        <v>94</v>
      </c>
      <c r="E8" s="10">
        <f>VLOOKUP(B8,Tarnos!$B$5:$I$99,8,0)</f>
        <v>97</v>
      </c>
      <c r="F8" s="10">
        <f>VLOOKUP(B8,Perpezac!$B$5:$I$99,8,0)</f>
        <v>0</v>
      </c>
      <c r="G8" s="27">
        <f>VLOOKUP(B8,Coutras!$B$5:$I$100,8,0)</f>
        <v>0</v>
      </c>
      <c r="H8" s="27">
        <f>VLOOKUP(B8,Courpiac!$B$5:$I$100,8,0)</f>
        <v>0</v>
      </c>
      <c r="I8" s="27">
        <f>VLOOKUP(B8,Brive!$B$5:$I$100,8,0)</f>
        <v>0</v>
      </c>
      <c r="J8" s="27">
        <f>VLOOKUP(B8,'Lagorce 2'!$B$5:$I$100,8,0)</f>
        <v>0</v>
      </c>
      <c r="K8" s="27">
        <f>VLOOKUP(B8,Tarnos2!$B$5:$I$100,8,0)</f>
        <v>0</v>
      </c>
      <c r="L8" s="16">
        <f t="shared" si="0"/>
        <v>191</v>
      </c>
      <c r="M8" s="67"/>
      <c r="N8" s="56" t="s">
        <v>48</v>
      </c>
      <c r="O8" s="63"/>
    </row>
    <row r="9" spans="1:15" ht="20.95">
      <c r="A9" s="26">
        <v>6</v>
      </c>
      <c r="B9" s="118" t="s">
        <v>127</v>
      </c>
      <c r="C9" s="4"/>
      <c r="D9" s="27">
        <f>VLOOKUP(B9,Lagorce!$B$5:$I$99,8,0)</f>
        <v>0</v>
      </c>
      <c r="E9" s="10">
        <f>VLOOKUP(B9,Tarnos!$B$5:$I$99,8,0)</f>
        <v>0</v>
      </c>
      <c r="F9" s="10">
        <f>VLOOKUP(B9,Perpezac!$B$5:$I$99,8,0)</f>
        <v>0</v>
      </c>
      <c r="G9" s="27">
        <f>VLOOKUP(B9,Coutras!$B$5:$I$100,8,0)</f>
        <v>0</v>
      </c>
      <c r="H9" s="27">
        <f>VLOOKUP(B9,Courpiac!$B$5:$I$100,8,0)</f>
        <v>0</v>
      </c>
      <c r="I9" s="27">
        <f>VLOOKUP(B9,Brive!$B$5:$I$100,8,0)</f>
        <v>0</v>
      </c>
      <c r="J9" s="27">
        <f>VLOOKUP(B9,'Lagorce 2'!$B$5:$I$100,8,0)</f>
        <v>0</v>
      </c>
      <c r="K9" s="27">
        <f>VLOOKUP(B9,Tarnos2!$B$5:$I$100,8,0)</f>
        <v>100</v>
      </c>
      <c r="L9" s="16">
        <f t="shared" si="0"/>
        <v>100</v>
      </c>
      <c r="M9" s="67"/>
      <c r="N9" s="57" t="s">
        <v>49</v>
      </c>
      <c r="O9" s="64"/>
    </row>
    <row r="10" spans="1:15" ht="20.95">
      <c r="A10" s="26">
        <v>7</v>
      </c>
      <c r="B10" s="118" t="s">
        <v>128</v>
      </c>
      <c r="C10" s="5"/>
      <c r="D10" s="27">
        <f>VLOOKUP(B10,Lagorce!$B$5:$I$99,8,0)</f>
        <v>0</v>
      </c>
      <c r="E10" s="10">
        <f>VLOOKUP(B10,Tarnos!$B$5:$I$99,8,0)</f>
        <v>0</v>
      </c>
      <c r="F10" s="10">
        <f>VLOOKUP(B10,Perpezac!$B$5:$I$99,8,0)</f>
        <v>0</v>
      </c>
      <c r="G10" s="27">
        <f>VLOOKUP(B10,Coutras!$B$5:$I$100,8,0)</f>
        <v>0</v>
      </c>
      <c r="H10" s="27">
        <f>VLOOKUP(B10,Courpiac!$B$5:$I$100,8,0)</f>
        <v>0</v>
      </c>
      <c r="I10" s="27">
        <f>VLOOKUP(B10,Brive!$B$5:$I$100,8,0)</f>
        <v>0</v>
      </c>
      <c r="J10" s="27">
        <f>VLOOKUP(B10,'Lagorce 2'!$B$5:$I$100,8,0)</f>
        <v>0</v>
      </c>
      <c r="K10" s="27">
        <f>VLOOKUP(B10,Tarnos2!$B$5:$I$100,8,0)</f>
        <v>95.5</v>
      </c>
      <c r="L10" s="16">
        <f t="shared" si="0"/>
        <v>95.5</v>
      </c>
      <c r="M10" s="67"/>
      <c r="N10" s="58" t="s">
        <v>50</v>
      </c>
      <c r="O10" s="1"/>
    </row>
    <row r="11" spans="1:15" ht="20.95">
      <c r="A11" s="26">
        <v>8</v>
      </c>
      <c r="B11" s="73" t="s">
        <v>111</v>
      </c>
      <c r="C11" s="98">
        <v>1993</v>
      </c>
      <c r="D11" s="27">
        <f>VLOOKUP(B11,Lagorce!$B$5:$I$99,8,0)</f>
        <v>0</v>
      </c>
      <c r="E11" s="10">
        <f>VLOOKUP(B11,Tarnos!$B$5:$I$99,8,0)</f>
        <v>0</v>
      </c>
      <c r="F11" s="10">
        <f>VLOOKUP(B11,Perpezac!$B$5:$I$99,8,0)</f>
        <v>0</v>
      </c>
      <c r="G11" s="27">
        <f>VLOOKUP(B11,Coutras!$B$5:$I$100,8,0)</f>
        <v>91</v>
      </c>
      <c r="H11" s="27">
        <f>VLOOKUP(B11,Courpiac!$B$5:$I$100,8,0)</f>
        <v>0</v>
      </c>
      <c r="I11" s="27">
        <f>VLOOKUP(B11,Brive!$B$5:$I$100,8,0)</f>
        <v>0</v>
      </c>
      <c r="J11" s="27">
        <f>VLOOKUP(B11,'Lagorce 2'!$B$5:$I$100,8,0)</f>
        <v>0</v>
      </c>
      <c r="K11" s="27">
        <f>VLOOKUP(B11,Tarnos2!$B$5:$I$100,8,0)</f>
        <v>0</v>
      </c>
      <c r="L11" s="16">
        <f t="shared" si="0"/>
        <v>91</v>
      </c>
      <c r="M11" s="67"/>
      <c r="N11" s="59" t="s">
        <v>51</v>
      </c>
      <c r="O11" s="1"/>
    </row>
    <row r="12" spans="1:15" ht="18.8">
      <c r="A12" s="26">
        <v>9</v>
      </c>
      <c r="B12" s="112" t="s">
        <v>123</v>
      </c>
      <c r="C12" s="5"/>
      <c r="D12" s="27">
        <f>VLOOKUP(B12,Lagorce!$B$5:$I$99,8,0)</f>
        <v>0</v>
      </c>
      <c r="E12" s="10">
        <f>VLOOKUP(B12,Tarnos!$B$5:$I$99,8,0)</f>
        <v>0</v>
      </c>
      <c r="F12" s="10">
        <f>VLOOKUP(B12,Perpezac!$B$5:$I$99,8,0)</f>
        <v>0</v>
      </c>
      <c r="G12" s="27">
        <f>VLOOKUP(B12,Coutras!$B$5:$I$100,8,0)</f>
        <v>0</v>
      </c>
      <c r="H12" s="27">
        <f>VLOOKUP(B12,Courpiac!$B$5:$I$100,8,0)</f>
        <v>0</v>
      </c>
      <c r="I12" s="27">
        <f>VLOOKUP(B12,Brive!$B$5:$I$100,8,0)</f>
        <v>0</v>
      </c>
      <c r="J12" s="27">
        <f>VLOOKUP(B12,'Lagorce 2'!$B$5:$I$100,8,0)</f>
        <v>91</v>
      </c>
      <c r="K12" s="27">
        <f>VLOOKUP(B12,Tarnos2!$B$5:$I$100,8,0)</f>
        <v>0</v>
      </c>
      <c r="L12" s="16">
        <f t="shared" si="0"/>
        <v>91</v>
      </c>
      <c r="M12" s="67"/>
      <c r="N12" s="1"/>
      <c r="O12" s="1"/>
    </row>
    <row r="13" spans="1:15" ht="20.95">
      <c r="A13" s="26">
        <v>10</v>
      </c>
      <c r="B13" s="73" t="s">
        <v>114</v>
      </c>
      <c r="C13" s="98">
        <v>1998</v>
      </c>
      <c r="D13" s="27">
        <f>VLOOKUP(B13,Lagorce!$B$5:$I$99,8,0)</f>
        <v>0</v>
      </c>
      <c r="E13" s="10">
        <f>VLOOKUP(B13,Tarnos!$B$5:$I$99,8,0)</f>
        <v>0</v>
      </c>
      <c r="F13" s="10">
        <f>VLOOKUP(B13,Perpezac!$B$5:$I$99,8,0)</f>
        <v>0</v>
      </c>
      <c r="G13" s="27">
        <f>VLOOKUP(B13,Coutras!$B$5:$I$100,8,0)</f>
        <v>89</v>
      </c>
      <c r="H13" s="27">
        <f>VLOOKUP(B13,Courpiac!$B$5:$I$100,8,0)</f>
        <v>0</v>
      </c>
      <c r="I13" s="27">
        <f>VLOOKUP(B13,Brive!$B$5:$I$100,8,0)</f>
        <v>0</v>
      </c>
      <c r="J13" s="27">
        <f>VLOOKUP(B13,'Lagorce 2'!$B$5:$I$100,8,0)</f>
        <v>0</v>
      </c>
      <c r="K13" s="27">
        <f>VLOOKUP(B13,Tarnos2!$B$5:$I$100,8,0)</f>
        <v>0</v>
      </c>
      <c r="L13" s="16">
        <f t="shared" si="0"/>
        <v>89</v>
      </c>
      <c r="M13" s="67"/>
      <c r="N13" s="65" t="s">
        <v>55</v>
      </c>
      <c r="O13" s="83"/>
    </row>
    <row r="14" spans="1:15" ht="20.95">
      <c r="A14" s="26">
        <v>11</v>
      </c>
      <c r="B14" s="79" t="s">
        <v>57</v>
      </c>
      <c r="C14" s="5"/>
      <c r="D14" s="27">
        <f>VLOOKUP(B14,Lagorce!$B$5:$I$99,8,0)</f>
        <v>100</v>
      </c>
      <c r="E14" s="10">
        <f>VLOOKUP(B14,Tarnos!$B$5:$I$99,8,0)</f>
        <v>100</v>
      </c>
      <c r="F14" s="10">
        <f>VLOOKUP(B14,Perpezac!$B$5:$I$99,8,0)</f>
        <v>100</v>
      </c>
      <c r="G14" s="27">
        <f>VLOOKUP(B14,Coutras!$B$5:$I$100,8,0)</f>
        <v>100</v>
      </c>
      <c r="H14" s="27">
        <f>VLOOKUP(B14,Courpiac!$B$5:$I$100,8,0)</f>
        <v>0</v>
      </c>
      <c r="I14" s="27">
        <f>VLOOKUP(B14,Brive!$B$5:$I$100,8,0)</f>
        <v>0</v>
      </c>
      <c r="J14" s="27">
        <f>VLOOKUP(B14,'Lagorce 2'!$B$5:$I$100,8,0)</f>
        <v>100</v>
      </c>
      <c r="K14" s="27">
        <f>VLOOKUP(B14,Tarnos2!$B$5:$I$100,8,0)</f>
        <v>100</v>
      </c>
      <c r="L14" s="16">
        <f t="shared" si="0"/>
        <v>600</v>
      </c>
      <c r="M14" s="67"/>
      <c r="N14" s="1"/>
      <c r="O14" s="1"/>
    </row>
    <row r="15" spans="1:15" ht="20.95">
      <c r="A15" s="26">
        <v>12</v>
      </c>
      <c r="B15" s="79" t="s">
        <v>21</v>
      </c>
      <c r="C15" s="5"/>
      <c r="D15" s="27">
        <f>VLOOKUP(B15,Lagorce!$B$5:$I$99,8,0)</f>
        <v>97</v>
      </c>
      <c r="E15" s="10">
        <f>VLOOKUP(B15,Tarnos!$B$5:$I$99,8,0)</f>
        <v>97</v>
      </c>
      <c r="F15" s="10">
        <f>VLOOKUP(B15,Perpezac!$B$5:$I$99,8,0)</f>
        <v>0</v>
      </c>
      <c r="G15" s="27">
        <f>VLOOKUP(B15,Coutras!$B$5:$I$100,8,0)</f>
        <v>97</v>
      </c>
      <c r="H15" s="27">
        <f>VLOOKUP(B15,Courpiac!$B$5:$I$100,8,0)</f>
        <v>0</v>
      </c>
      <c r="I15" s="27">
        <f>VLOOKUP(B15,Brive!$B$5:$I$100,8,0)</f>
        <v>0</v>
      </c>
      <c r="J15" s="27">
        <f>VLOOKUP(B15,'Lagorce 2'!$B$5:$I$100,8,0)</f>
        <v>0</v>
      </c>
      <c r="K15" s="27">
        <f>VLOOKUP(B15,Tarnos2!$B$5:$I$100,8,0)</f>
        <v>0</v>
      </c>
      <c r="L15" s="16">
        <f t="shared" si="0"/>
        <v>291</v>
      </c>
      <c r="M15" s="67"/>
      <c r="N15" s="1"/>
      <c r="O15" s="1"/>
    </row>
    <row r="16" spans="1:15" ht="20.95">
      <c r="A16" s="26">
        <v>13</v>
      </c>
      <c r="B16" s="80" t="s">
        <v>19</v>
      </c>
      <c r="C16" s="5"/>
      <c r="D16" s="27">
        <f>VLOOKUP(B16,Lagorce!$B$5:$I$99,8,0)</f>
        <v>100</v>
      </c>
      <c r="E16" s="10">
        <f>VLOOKUP(B16,Tarnos!$B$5:$I$99,8,0)</f>
        <v>0</v>
      </c>
      <c r="F16" s="10">
        <f>VLOOKUP(B16,Perpezac!$B$5:$I$99,8,0)</f>
        <v>100</v>
      </c>
      <c r="G16" s="27">
        <f>VLOOKUP(B16,Coutras!$B$5:$I$100,8,0)</f>
        <v>98.5</v>
      </c>
      <c r="H16" s="27">
        <f>VLOOKUP(B16,Courpiac!$B$5:$I$100,8,0)</f>
        <v>0</v>
      </c>
      <c r="I16" s="27">
        <f>VLOOKUP(B16,Brive!$B$5:$I$100,8,0)</f>
        <v>100</v>
      </c>
      <c r="J16" s="27">
        <f>VLOOKUP(B16,'Lagorce 2'!$B$5:$I$100,8,0)</f>
        <v>100</v>
      </c>
      <c r="K16" s="27">
        <f>VLOOKUP(B16,Tarnos2!$B$5:$I$100,8,0)</f>
        <v>98.5</v>
      </c>
      <c r="L16" s="16">
        <f t="shared" si="0"/>
        <v>597</v>
      </c>
      <c r="M16" s="67"/>
      <c r="N16" s="1"/>
      <c r="O16" s="1"/>
    </row>
    <row r="17" spans="1:15" ht="20.95">
      <c r="A17" s="26">
        <v>14</v>
      </c>
      <c r="B17" s="80" t="s">
        <v>32</v>
      </c>
      <c r="C17" s="5"/>
      <c r="D17" s="27">
        <f>VLOOKUP(B17,Lagorce!$B$5:$I$99,8,0)</f>
        <v>97</v>
      </c>
      <c r="E17" s="10">
        <f>VLOOKUP(B17,Tarnos!$B$5:$I$99,8,0)</f>
        <v>0</v>
      </c>
      <c r="F17" s="10">
        <f>VLOOKUP(B17,Perpezac!$B$5:$I$99,8,0)</f>
        <v>97</v>
      </c>
      <c r="G17" s="27">
        <f>VLOOKUP(B17,Coutras!$B$5:$I$100,8,0)</f>
        <v>98.5</v>
      </c>
      <c r="H17" s="27">
        <f>VLOOKUP(B17,Courpiac!$B$5:$I$100,8,0)</f>
        <v>0</v>
      </c>
      <c r="I17" s="27">
        <f>VLOOKUP(B17,Brive!$B$5:$I$100,8,0)</f>
        <v>97</v>
      </c>
      <c r="J17" s="27">
        <f>VLOOKUP(B17,'Lagorce 2'!$B$5:$I$100,8,0)</f>
        <v>97</v>
      </c>
      <c r="K17" s="27">
        <f>VLOOKUP(B17,Tarnos2!$B$5:$I$100,8,0)</f>
        <v>98.5</v>
      </c>
      <c r="L17" s="16">
        <f t="shared" si="0"/>
        <v>585</v>
      </c>
      <c r="M17" s="67"/>
      <c r="N17" s="1"/>
      <c r="O17" s="1"/>
    </row>
    <row r="18" spans="1:15" ht="20.95">
      <c r="A18" s="26">
        <v>15</v>
      </c>
      <c r="B18" s="81" t="s">
        <v>27</v>
      </c>
      <c r="C18" s="4"/>
      <c r="D18" s="27">
        <f>VLOOKUP(B18,Lagorce!$B$5:$I$99,8,0)</f>
        <v>100</v>
      </c>
      <c r="E18" s="10">
        <f>VLOOKUP(B18,Tarnos!$B$5:$I$99,8,0)</f>
        <v>100</v>
      </c>
      <c r="F18" s="10">
        <f>VLOOKUP(B18,Perpezac!$B$5:$I$99,8,0)</f>
        <v>100</v>
      </c>
      <c r="G18" s="27">
        <f>VLOOKUP(B18,Coutras!$B$5:$I$100,8,0)</f>
        <v>100</v>
      </c>
      <c r="H18" s="27">
        <f>VLOOKUP(B18,Courpiac!$B$5:$I$100,8,0)</f>
        <v>0</v>
      </c>
      <c r="I18" s="27">
        <f>VLOOKUP(B18,Brive!$B$5:$I$100,8,0)</f>
        <v>0</v>
      </c>
      <c r="J18" s="27">
        <f>VLOOKUP(B18,'Lagorce 2'!$B$5:$I$100,8,0)</f>
        <v>0</v>
      </c>
      <c r="K18" s="27">
        <f>VLOOKUP(B18,Tarnos2!$B$5:$I$100,8,0)</f>
        <v>100</v>
      </c>
      <c r="L18" s="16">
        <f t="shared" si="0"/>
        <v>500</v>
      </c>
      <c r="M18" s="67"/>
      <c r="N18" s="1"/>
      <c r="O18" s="1"/>
    </row>
    <row r="19" spans="1:15" ht="20.95">
      <c r="A19" s="26">
        <v>16</v>
      </c>
      <c r="B19" s="81" t="s">
        <v>73</v>
      </c>
      <c r="C19" s="5"/>
      <c r="D19" s="27">
        <f>VLOOKUP(B19,Lagorce!$B$5:$I$99,8,0)</f>
        <v>0</v>
      </c>
      <c r="E19" s="10">
        <f>VLOOKUP(B19,Tarnos!$B$5:$I$99,8,0)</f>
        <v>97</v>
      </c>
      <c r="F19" s="10">
        <f>VLOOKUP(B19,Perpezac!$B$5:$I$99,8,0)</f>
        <v>97</v>
      </c>
      <c r="G19" s="27">
        <f>VLOOKUP(B19,Coutras!$B$5:$I$100,8,0)</f>
        <v>97</v>
      </c>
      <c r="H19" s="27">
        <f>VLOOKUP(B19,Courpiac!$B$5:$I$100,8,0)</f>
        <v>0</v>
      </c>
      <c r="I19" s="27">
        <f>VLOOKUP(B19,Brive!$B$5:$I$100,8,0)</f>
        <v>100</v>
      </c>
      <c r="J19" s="27">
        <f>VLOOKUP(B19,'Lagorce 2'!$B$5:$I$100,8,0)</f>
        <v>100</v>
      </c>
      <c r="K19" s="27">
        <f>VLOOKUP(B19,Tarnos2!$B$5:$I$100,8,0)</f>
        <v>97</v>
      </c>
      <c r="L19" s="16">
        <f t="shared" si="0"/>
        <v>588</v>
      </c>
      <c r="M19" s="67"/>
      <c r="N19" s="1"/>
      <c r="O19" s="1"/>
    </row>
    <row r="20" spans="1:15" ht="20.95">
      <c r="A20" s="26">
        <v>17</v>
      </c>
      <c r="B20" s="72" t="s">
        <v>97</v>
      </c>
      <c r="C20" s="5"/>
      <c r="D20" s="27">
        <f>VLOOKUP(B20,Lagorce!$B$5:$I$99,8,0)</f>
        <v>100</v>
      </c>
      <c r="E20" s="10">
        <f>VLOOKUP(B20,Tarnos!$B$5:$I$99,8,0)</f>
        <v>97</v>
      </c>
      <c r="F20" s="10">
        <f>VLOOKUP(B20,Perpezac!$B$5:$I$99,8,0)</f>
        <v>100</v>
      </c>
      <c r="G20" s="27">
        <f>VLOOKUP(B20,Coutras!$B$5:$I$100,8,0)</f>
        <v>100</v>
      </c>
      <c r="H20" s="27">
        <f>VLOOKUP(B20,Courpiac!$B$5:$I$100,8,0)</f>
        <v>0</v>
      </c>
      <c r="I20" s="27">
        <f>VLOOKUP(B20,Brive!$B$5:$I$100,8,0)</f>
        <v>100</v>
      </c>
      <c r="J20" s="27">
        <f>VLOOKUP(B20,'Lagorce 2'!$B$5:$I$100,8,0)</f>
        <v>100</v>
      </c>
      <c r="K20" s="27">
        <f>VLOOKUP(B20,Tarnos2!$B$5:$I$100,8,0)</f>
        <v>100</v>
      </c>
      <c r="L20" s="16">
        <f t="shared" si="0"/>
        <v>697</v>
      </c>
      <c r="M20" s="67"/>
      <c r="N20" s="1"/>
      <c r="O20" s="1" t="s">
        <v>129</v>
      </c>
    </row>
    <row r="21" spans="1:15" ht="20.95">
      <c r="A21" s="26">
        <v>18</v>
      </c>
      <c r="B21" s="72" t="s">
        <v>78</v>
      </c>
      <c r="C21" s="5"/>
      <c r="D21" s="27">
        <f>VLOOKUP(B21,Lagorce!$B$5:$I$99,8,0)</f>
        <v>97</v>
      </c>
      <c r="E21" s="10">
        <f>VLOOKUP(B21,Tarnos!$B$5:$I$99,8,0)</f>
        <v>0</v>
      </c>
      <c r="F21" s="10">
        <f>VLOOKUP(B21,Perpezac!$B$5:$I$99,8,0)</f>
        <v>0</v>
      </c>
      <c r="G21" s="27">
        <f>VLOOKUP(B21,Coutras!$B$5:$I$100,8,0)</f>
        <v>0</v>
      </c>
      <c r="H21" s="27">
        <f>VLOOKUP(B21,Courpiac!$B$5:$I$100,8,0)</f>
        <v>0</v>
      </c>
      <c r="I21" s="27">
        <f>VLOOKUP(B21,Brive!$B$5:$I$100,8,0)</f>
        <v>0</v>
      </c>
      <c r="J21" s="27">
        <f>VLOOKUP(B21,'Lagorce 2'!$B$5:$I$100,8,0)</f>
        <v>97</v>
      </c>
      <c r="K21" s="27">
        <f>VLOOKUP(B21,Tarnos2!$B$5:$I$100,8,0)</f>
        <v>0</v>
      </c>
      <c r="L21" s="16">
        <f t="shared" si="0"/>
        <v>194</v>
      </c>
      <c r="M21" s="67"/>
      <c r="N21" s="1"/>
      <c r="O21" s="1"/>
    </row>
    <row r="22" spans="1:15" ht="20.95">
      <c r="A22" s="26">
        <v>19</v>
      </c>
      <c r="B22" s="72" t="s">
        <v>61</v>
      </c>
      <c r="C22" s="5"/>
      <c r="D22" s="27">
        <f>VLOOKUP(B22,Lagorce!$B$5:$I$99,8,0)</f>
        <v>0</v>
      </c>
      <c r="E22" s="10">
        <f>VLOOKUP(B22,Tarnos!$B$5:$I$99,8,0)</f>
        <v>100</v>
      </c>
      <c r="F22" s="10">
        <f>VLOOKUP(B22,Perpezac!$B$5:$I$99,8,0)</f>
        <v>0</v>
      </c>
      <c r="G22" s="27">
        <f>VLOOKUP(B22,Coutras!$B$5:$I$100,8,0)</f>
        <v>0</v>
      </c>
      <c r="H22" s="27">
        <f>VLOOKUP(B22,Courpiac!$B$5:$I$100,8,0)</f>
        <v>0</v>
      </c>
      <c r="I22" s="27">
        <f>VLOOKUP(B22,Brive!$B$5:$I$100,8,0)</f>
        <v>0</v>
      </c>
      <c r="J22" s="27">
        <f>VLOOKUP(B22,'Lagorce 2'!$B$5:$I$100,8,0)</f>
        <v>0</v>
      </c>
      <c r="K22" s="27">
        <f>VLOOKUP(B22,Tarnos2!$B$5:$I$100,8,0)</f>
        <v>0</v>
      </c>
      <c r="L22" s="16">
        <f t="shared" si="0"/>
        <v>100</v>
      </c>
      <c r="M22" s="67"/>
      <c r="N22" s="1"/>
      <c r="O22" s="1"/>
    </row>
    <row r="23" spans="1:15" ht="20.95">
      <c r="A23" s="26">
        <v>20</v>
      </c>
      <c r="B23" s="74" t="s">
        <v>30</v>
      </c>
      <c r="C23" s="5"/>
      <c r="D23" s="27">
        <f>VLOOKUP(B23,Lagorce!$B$5:$I$99,8,0)</f>
        <v>100</v>
      </c>
      <c r="E23" s="10">
        <f>VLOOKUP(B23,Tarnos!$B$5:$I$99,8,0)</f>
        <v>100</v>
      </c>
      <c r="F23" s="10">
        <f>VLOOKUP(B23,Perpezac!$B$5:$I$99,8,0)</f>
        <v>100</v>
      </c>
      <c r="G23" s="27">
        <f>VLOOKUP(B23,Coutras!$B$5:$I$100,8,0)</f>
        <v>100</v>
      </c>
      <c r="H23" s="27">
        <f>VLOOKUP(B23,Courpiac!$B$5:$I$100,8,0)</f>
        <v>0</v>
      </c>
      <c r="I23" s="27">
        <f>VLOOKUP(B23,Brive!$B$5:$I$100,8,0)</f>
        <v>100</v>
      </c>
      <c r="J23" s="27">
        <f>VLOOKUP(B23,'Lagorce 2'!$B$5:$I$100,8,0)</f>
        <v>0</v>
      </c>
      <c r="K23" s="27">
        <f>VLOOKUP(B23,Tarnos2!$B$5:$I$100,8,0)</f>
        <v>97</v>
      </c>
      <c r="L23" s="16">
        <f t="shared" si="0"/>
        <v>597</v>
      </c>
      <c r="M23" s="67"/>
      <c r="N23" s="1"/>
      <c r="O23" s="1"/>
    </row>
    <row r="24" spans="1:15" ht="20.95">
      <c r="A24" s="26">
        <v>21</v>
      </c>
      <c r="B24" s="74" t="s">
        <v>96</v>
      </c>
      <c r="C24" s="5"/>
      <c r="D24" s="27">
        <f>VLOOKUP(B24,Lagorce!$B$5:$I$99,8,0)</f>
        <v>94</v>
      </c>
      <c r="E24" s="10">
        <f>VLOOKUP(B24,Tarnos!$B$5:$I$99,8,0)</f>
        <v>0</v>
      </c>
      <c r="F24" s="10">
        <f>VLOOKUP(B24,Perpezac!$B$5:$I$99,8,0)</f>
        <v>97</v>
      </c>
      <c r="G24" s="27">
        <f>VLOOKUP(B24,Coutras!$B$5:$I$100,8,0)</f>
        <v>97</v>
      </c>
      <c r="H24" s="27">
        <f>VLOOKUP(B24,Courpiac!$B$5:$I$100,8,0)</f>
        <v>0</v>
      </c>
      <c r="I24" s="27">
        <f>VLOOKUP(B24,Brive!$B$5:$I$100,8,0)</f>
        <v>94</v>
      </c>
      <c r="J24" s="27">
        <f>VLOOKUP(B24,'Lagorce 2'!$B$5:$I$100,8,0)</f>
        <v>100</v>
      </c>
      <c r="K24" s="27">
        <f>VLOOKUP(B24,Tarnos2!$B$5:$I$100,8,0)</f>
        <v>94</v>
      </c>
      <c r="L24" s="16">
        <f t="shared" si="0"/>
        <v>576</v>
      </c>
      <c r="M24" s="67"/>
      <c r="N24" s="1"/>
      <c r="O24" s="1"/>
    </row>
    <row r="25" spans="1:15" ht="20.95">
      <c r="A25" s="26">
        <v>22</v>
      </c>
      <c r="B25" s="74" t="s">
        <v>38</v>
      </c>
      <c r="C25" s="5"/>
      <c r="D25" s="27">
        <f>VLOOKUP(B25,Lagorce!$B$5:$I$99,8,0)</f>
        <v>97</v>
      </c>
      <c r="E25" s="10">
        <f>VLOOKUP(B25,Tarnos!$B$5:$I$99,8,0)</f>
        <v>0</v>
      </c>
      <c r="F25" s="10">
        <f>VLOOKUP(B25,Perpezac!$B$5:$I$99,8,0)</f>
        <v>0</v>
      </c>
      <c r="G25" s="27">
        <f>VLOOKUP(B25,Coutras!$B$5:$I$100,8,0)</f>
        <v>0</v>
      </c>
      <c r="H25" s="27">
        <f>VLOOKUP(B25,Courpiac!$B$5:$I$100,8,0)</f>
        <v>0</v>
      </c>
      <c r="I25" s="27">
        <f>VLOOKUP(B25,Brive!$B$5:$I$100,8,0)</f>
        <v>0</v>
      </c>
      <c r="J25" s="27">
        <f>VLOOKUP(B25,'Lagorce 2'!$B$5:$I$100,8,0)</f>
        <v>97</v>
      </c>
      <c r="K25" s="27">
        <f>VLOOKUP(B25,Tarnos2!$B$5:$I$100,8,0)</f>
        <v>100</v>
      </c>
      <c r="L25" s="16">
        <f t="shared" si="0"/>
        <v>294</v>
      </c>
      <c r="M25" s="67"/>
      <c r="N25" s="1"/>
      <c r="O25" s="1"/>
    </row>
    <row r="26" spans="1:15" ht="20.95">
      <c r="A26" s="26">
        <v>23</v>
      </c>
      <c r="B26" s="91" t="s">
        <v>101</v>
      </c>
      <c r="C26" s="5"/>
      <c r="D26" s="27">
        <f>VLOOKUP(B26,Lagorce!$B$5:$I$99,8,0)</f>
        <v>97</v>
      </c>
      <c r="E26" s="10">
        <f>VLOOKUP(B26,Tarnos!$B$5:$I$99,8,0)</f>
        <v>97</v>
      </c>
      <c r="F26" s="10">
        <f>VLOOKUP(B26,Perpezac!$B$5:$I$99,8,0)</f>
        <v>0</v>
      </c>
      <c r="G26" s="27">
        <f>VLOOKUP(B26,Coutras!$B$5:$I$100,8,0)</f>
        <v>0</v>
      </c>
      <c r="H26" s="27">
        <f>VLOOKUP(B26,Courpiac!$B$5:$I$100,8,0)</f>
        <v>0</v>
      </c>
      <c r="I26" s="27">
        <f>VLOOKUP(B26,Brive!$B$5:$I$100,8,0)</f>
        <v>0</v>
      </c>
      <c r="J26" s="27">
        <f>VLOOKUP(B26,'Lagorce 2'!$B$5:$I$100,8,0)</f>
        <v>0</v>
      </c>
      <c r="K26" s="27">
        <f>VLOOKUP(B26,Tarnos2!$B$5:$I$100,8,0)</f>
        <v>91</v>
      </c>
      <c r="L26" s="16">
        <f t="shared" si="0"/>
        <v>285</v>
      </c>
      <c r="M26" s="67"/>
      <c r="N26" s="1"/>
      <c r="O26" s="1"/>
    </row>
    <row r="27" spans="1:15" ht="20.95">
      <c r="A27" s="26">
        <v>24</v>
      </c>
      <c r="B27" s="74" t="s">
        <v>74</v>
      </c>
      <c r="C27" s="5"/>
      <c r="D27" s="27">
        <f>VLOOKUP(B27,Lagorce!$B$5:$I$99,8,0)</f>
        <v>91</v>
      </c>
      <c r="E27" s="10">
        <f>VLOOKUP(B27,Tarnos!$B$5:$I$99,8,0)</f>
        <v>0</v>
      </c>
      <c r="F27" s="10">
        <f>VLOOKUP(B27,Perpezac!$B$5:$I$99,8,0)</f>
        <v>94</v>
      </c>
      <c r="G27" s="27">
        <f>VLOOKUP(B27,Coutras!$B$5:$I$100,8,0)</f>
        <v>94</v>
      </c>
      <c r="H27" s="27">
        <f>VLOOKUP(B27,Courpiac!$B$5:$I$100,8,0)</f>
        <v>0</v>
      </c>
      <c r="I27" s="27">
        <f>VLOOKUP(B27,Brive!$B$5:$I$100,8,0)</f>
        <v>0</v>
      </c>
      <c r="J27" s="27">
        <f>VLOOKUP(B27,'Lagorce 2'!$B$5:$I$100,8,0)</f>
        <v>0</v>
      </c>
      <c r="K27" s="27">
        <f>VLOOKUP(B27,Tarnos2!$B$5:$I$100,8,0)</f>
        <v>0</v>
      </c>
      <c r="L27" s="16">
        <f t="shared" si="0"/>
        <v>279</v>
      </c>
      <c r="M27" s="67"/>
      <c r="N27" s="1"/>
      <c r="O27" s="1"/>
    </row>
    <row r="28" spans="1:15" ht="20.95">
      <c r="A28" s="26">
        <v>25</v>
      </c>
      <c r="B28" s="74" t="s">
        <v>81</v>
      </c>
      <c r="C28" s="5"/>
      <c r="D28" s="27">
        <f>VLOOKUP(B28,Lagorce!$B$5:$I$99,8,0)</f>
        <v>89</v>
      </c>
      <c r="E28" s="10">
        <f>VLOOKUP(B28,Tarnos!$B$5:$I$99,8,0)</f>
        <v>0</v>
      </c>
      <c r="F28" s="10">
        <f>VLOOKUP(B28,Perpezac!$B$5:$I$99,8,0)</f>
        <v>91</v>
      </c>
      <c r="G28" s="27">
        <f>VLOOKUP(B28,Coutras!$B$5:$I$100,8,0)</f>
        <v>0</v>
      </c>
      <c r="H28" s="27">
        <f>VLOOKUP(B28,Courpiac!$B$5:$I$100,8,0)</f>
        <v>0</v>
      </c>
      <c r="I28" s="27">
        <f>VLOOKUP(B28,Brive!$B$5:$I$100,8,0)</f>
        <v>0</v>
      </c>
      <c r="J28" s="27">
        <f>VLOOKUP(B28,'Lagorce 2'!$B$5:$I$100,8,0)</f>
        <v>0</v>
      </c>
      <c r="K28" s="27">
        <f>VLOOKUP(B28,Tarnos2!$B$5:$I$100,8,0)</f>
        <v>0</v>
      </c>
      <c r="L28" s="16">
        <f t="shared" si="0"/>
        <v>180</v>
      </c>
      <c r="M28" s="67"/>
      <c r="N28" s="1"/>
      <c r="O28" s="1"/>
    </row>
    <row r="29" spans="1:15" ht="20.95">
      <c r="A29" s="26">
        <v>26</v>
      </c>
      <c r="B29" s="74" t="s">
        <v>46</v>
      </c>
      <c r="C29" s="5"/>
      <c r="D29" s="27">
        <f>VLOOKUP(B29,Lagorce!$B$5:$I$99,8,0)</f>
        <v>0</v>
      </c>
      <c r="E29" s="10">
        <f>VLOOKUP(B29,Tarnos!$B$5:$I$99,8,0)</f>
        <v>0</v>
      </c>
      <c r="F29" s="10">
        <f>VLOOKUP(B29,Perpezac!$B$5:$I$99,8,0)</f>
        <v>0</v>
      </c>
      <c r="G29" s="27">
        <f>VLOOKUP(B29,Coutras!$B$5:$I$100,8,0)</f>
        <v>0</v>
      </c>
      <c r="H29" s="27">
        <f>VLOOKUP(B29,Courpiac!$B$5:$I$100,8,0)</f>
        <v>0</v>
      </c>
      <c r="I29" s="27">
        <f>VLOOKUP(B29,Brive!$B$5:$I$100,8,0)</f>
        <v>97</v>
      </c>
      <c r="J29" s="27">
        <f>VLOOKUP(B29,'Lagorce 2'!$B$5:$I$100,8,0)</f>
        <v>0</v>
      </c>
      <c r="K29" s="27">
        <f>VLOOKUP(B29,Tarnos2!$B$5:$I$100,8,0)</f>
        <v>0</v>
      </c>
      <c r="L29" s="16">
        <f t="shared" si="0"/>
        <v>97</v>
      </c>
      <c r="M29" s="67"/>
      <c r="N29" s="1"/>
      <c r="O29" s="1"/>
    </row>
    <row r="30" spans="1:15" ht="20.95">
      <c r="A30" s="26">
        <v>27</v>
      </c>
      <c r="B30" s="75" t="s">
        <v>22</v>
      </c>
      <c r="C30" s="5"/>
      <c r="D30" s="27">
        <f>VLOOKUP(B30,Lagorce!$B$5:$I$99,8,0)</f>
        <v>100</v>
      </c>
      <c r="E30" s="10">
        <f>VLOOKUP(B30,Tarnos!$B$5:$I$99,8,0)</f>
        <v>97</v>
      </c>
      <c r="F30" s="10">
        <f>VLOOKUP(B30,Perpezac!$B$5:$I$99,8,0)</f>
        <v>100</v>
      </c>
      <c r="G30" s="27">
        <f>VLOOKUP(B30,Coutras!$B$5:$I$100,8,0)</f>
        <v>100</v>
      </c>
      <c r="H30" s="27">
        <f>VLOOKUP(B30,Courpiac!$B$5:$I$100,8,0)</f>
        <v>0</v>
      </c>
      <c r="I30" s="27">
        <f>VLOOKUP(B30,Brive!$B$5:$I$100,8,0)</f>
        <v>91</v>
      </c>
      <c r="J30" s="27">
        <f>VLOOKUP(B30,'Lagorce 2'!$B$5:$I$100,8,0)</f>
        <v>100</v>
      </c>
      <c r="K30" s="27">
        <f>VLOOKUP(B30,Tarnos2!$B$5:$I$100,8,0)</f>
        <v>100</v>
      </c>
      <c r="L30" s="16">
        <f t="shared" si="0"/>
        <v>688</v>
      </c>
      <c r="M30" s="67"/>
      <c r="N30" s="1"/>
      <c r="O30" s="1"/>
    </row>
    <row r="31" spans="1:15" ht="20.95">
      <c r="A31" s="26">
        <v>28</v>
      </c>
      <c r="B31" s="75" t="s">
        <v>43</v>
      </c>
      <c r="C31" s="5"/>
      <c r="D31" s="27">
        <f>VLOOKUP(B31,Lagorce!$B$5:$I$99,8,0)</f>
        <v>97</v>
      </c>
      <c r="E31" s="10">
        <f>VLOOKUP(B31,Tarnos!$B$5:$I$99,8,0)</f>
        <v>100</v>
      </c>
      <c r="F31" s="10">
        <f>VLOOKUP(B31,Perpezac!$B$5:$I$99,8,0)</f>
        <v>94</v>
      </c>
      <c r="G31" s="27">
        <f>VLOOKUP(B31,Coutras!$B$5:$I$100,8,0)</f>
        <v>95.5</v>
      </c>
      <c r="H31" s="27">
        <f>VLOOKUP(B31,Courpiac!$B$5:$I$100,8,0)</f>
        <v>0</v>
      </c>
      <c r="I31" s="27">
        <f>VLOOKUP(B31,Brive!$B$5:$I$100,8,0)</f>
        <v>100</v>
      </c>
      <c r="J31" s="27">
        <f>VLOOKUP(B31,'Lagorce 2'!$B$5:$I$100,8,0)</f>
        <v>94</v>
      </c>
      <c r="K31" s="27">
        <f>VLOOKUP(B31,Tarnos2!$B$5:$I$100,8,0)</f>
        <v>97</v>
      </c>
      <c r="L31" s="16">
        <f t="shared" si="0"/>
        <v>677.5</v>
      </c>
      <c r="M31" s="67"/>
      <c r="N31" s="1"/>
      <c r="O31" s="1"/>
    </row>
    <row r="32" spans="1:15" ht="20.95">
      <c r="A32" s="26">
        <v>29</v>
      </c>
      <c r="B32" s="75" t="s">
        <v>20</v>
      </c>
      <c r="C32" s="5"/>
      <c r="D32" s="27">
        <f>VLOOKUP(B32,Lagorce!$B$5:$I$99,8,0)</f>
        <v>0</v>
      </c>
      <c r="E32" s="10">
        <f>VLOOKUP(B32,Tarnos!$B$5:$I$99,8,0)</f>
        <v>0</v>
      </c>
      <c r="F32" s="10">
        <f>VLOOKUP(B32,Perpezac!$B$5:$I$99,8,0)</f>
        <v>97</v>
      </c>
      <c r="G32" s="27">
        <f>VLOOKUP(B32,Coutras!$B$5:$I$100,8,0)</f>
        <v>91</v>
      </c>
      <c r="H32" s="27">
        <f>VLOOKUP(B32,Courpiac!$B$5:$I$100,8,0)</f>
        <v>0</v>
      </c>
      <c r="I32" s="27">
        <f>VLOOKUP(B32,Brive!$B$5:$I$100,8,0)</f>
        <v>97</v>
      </c>
      <c r="J32" s="27">
        <f>VLOOKUP(B32,'Lagorce 2'!$B$5:$I$100,8,0)</f>
        <v>97</v>
      </c>
      <c r="K32" s="27">
        <f>VLOOKUP(B32,Tarnos2!$B$5:$I$100,8,0)</f>
        <v>88</v>
      </c>
      <c r="L32" s="16">
        <f t="shared" si="0"/>
        <v>470</v>
      </c>
      <c r="M32" s="67"/>
      <c r="N32" s="1"/>
      <c r="O32" s="1"/>
    </row>
    <row r="33" spans="1:15" ht="20.95">
      <c r="A33" s="26">
        <v>30</v>
      </c>
      <c r="B33" s="75" t="s">
        <v>24</v>
      </c>
      <c r="C33" s="5"/>
      <c r="D33" s="27">
        <f>VLOOKUP(B33,Lagorce!$B$5:$I$99,8,0)</f>
        <v>91</v>
      </c>
      <c r="E33" s="10">
        <f>VLOOKUP(B33,Tarnos!$B$5:$I$99,8,0)</f>
        <v>91</v>
      </c>
      <c r="F33" s="10">
        <f>VLOOKUP(B33,Perpezac!$B$5:$I$99,8,0)</f>
        <v>0</v>
      </c>
      <c r="G33" s="27">
        <f>VLOOKUP(B33,Coutras!$B$5:$I$100,8,0)</f>
        <v>89</v>
      </c>
      <c r="H33" s="27">
        <f>VLOOKUP(B33,Courpiac!$B$5:$I$100,8,0)</f>
        <v>0</v>
      </c>
      <c r="I33" s="27">
        <f>VLOOKUP(B33,Brive!$B$5:$I$100,8,0)</f>
        <v>0</v>
      </c>
      <c r="J33" s="27">
        <f>VLOOKUP(B33,'Lagorce 2'!$B$5:$I$100,8,0)</f>
        <v>91</v>
      </c>
      <c r="K33" s="27">
        <f>VLOOKUP(B33,Tarnos2!$B$5:$I$100,8,0)</f>
        <v>94</v>
      </c>
      <c r="L33" s="16">
        <f t="shared" si="0"/>
        <v>456</v>
      </c>
      <c r="M33" s="67"/>
      <c r="N33" s="1"/>
      <c r="O33" s="1"/>
    </row>
    <row r="34" spans="1:15" ht="20.95">
      <c r="A34" s="26">
        <v>31</v>
      </c>
      <c r="B34" s="75" t="s">
        <v>23</v>
      </c>
      <c r="C34" s="5"/>
      <c r="D34" s="27">
        <f>VLOOKUP(B34,Lagorce!$B$5:$I$99,8,0)</f>
        <v>89</v>
      </c>
      <c r="E34" s="10">
        <f>VLOOKUP(B34,Tarnos!$B$5:$I$99,8,0)</f>
        <v>87</v>
      </c>
      <c r="F34" s="10">
        <f>VLOOKUP(B34,Perpezac!$B$5:$I$99,8,0)</f>
        <v>91</v>
      </c>
      <c r="G34" s="27">
        <f>VLOOKUP(B34,Coutras!$B$5:$I$100,8,0)</f>
        <v>85</v>
      </c>
      <c r="H34" s="27">
        <f>VLOOKUP(B34,Courpiac!$B$5:$I$100,8,0)</f>
        <v>0</v>
      </c>
      <c r="I34" s="27">
        <f>VLOOKUP(B34,Brive!$B$5:$I$100,8,0)</f>
        <v>0</v>
      </c>
      <c r="J34" s="27">
        <f>VLOOKUP(B34,'Lagorce 2'!$B$5:$I$100,8,0)</f>
        <v>89</v>
      </c>
      <c r="K34" s="27">
        <f>VLOOKUP(B34,Tarnos2!$B$5:$I$100,8,0)</f>
        <v>91</v>
      </c>
      <c r="L34" s="16">
        <f t="shared" si="0"/>
        <v>532</v>
      </c>
      <c r="M34" s="67"/>
      <c r="N34" s="1"/>
      <c r="O34" s="1"/>
    </row>
    <row r="35" spans="1:15" ht="20.95">
      <c r="A35" s="26">
        <v>32</v>
      </c>
      <c r="B35" s="75" t="s">
        <v>29</v>
      </c>
      <c r="C35" s="5"/>
      <c r="D35" s="27">
        <f>VLOOKUP(B35,Lagorce!$B$5:$I$99,8,0)</f>
        <v>94</v>
      </c>
      <c r="E35" s="10">
        <f>VLOOKUP(B35,Tarnos!$B$5:$I$99,8,0)</f>
        <v>94</v>
      </c>
      <c r="F35" s="10">
        <f>VLOOKUP(B35,Perpezac!$B$5:$I$99,8,0)</f>
        <v>0</v>
      </c>
      <c r="G35" s="27">
        <f>VLOOKUP(B35,Coutras!$B$5:$I$100,8,0)</f>
        <v>87</v>
      </c>
      <c r="H35" s="27">
        <f>VLOOKUP(B35,Courpiac!$B$5:$I$100,8,0)</f>
        <v>0</v>
      </c>
      <c r="I35" s="27">
        <f>VLOOKUP(B35,Brive!$B$5:$I$100,8,0)</f>
        <v>94</v>
      </c>
      <c r="J35" s="27">
        <f>VLOOKUP(B35,'Lagorce 2'!$B$5:$I$100,8,0)</f>
        <v>0</v>
      </c>
      <c r="K35" s="27">
        <f>VLOOKUP(B35,Tarnos2!$B$5:$I$100,8,0)</f>
        <v>0</v>
      </c>
      <c r="L35" s="16">
        <f t="shared" si="0"/>
        <v>369</v>
      </c>
      <c r="M35" s="67"/>
      <c r="N35" s="1"/>
      <c r="O35" s="1"/>
    </row>
    <row r="36" spans="1:15" ht="20.95">
      <c r="A36" s="26">
        <v>33</v>
      </c>
      <c r="B36" s="75" t="s">
        <v>80</v>
      </c>
      <c r="C36" s="5"/>
      <c r="D36" s="27">
        <f>VLOOKUP(B36,Lagorce!$B$5:$I$99,8,0)</f>
        <v>87</v>
      </c>
      <c r="E36" s="10">
        <f>VLOOKUP(B36,Tarnos!$B$5:$I$99,8,0)</f>
        <v>85</v>
      </c>
      <c r="F36" s="10">
        <f>VLOOKUP(B36,Perpezac!$B$5:$I$99,8,0)</f>
        <v>0</v>
      </c>
      <c r="G36" s="27">
        <f>VLOOKUP(B36,Coutras!$B$5:$I$100,8,0)</f>
        <v>0</v>
      </c>
      <c r="H36" s="27">
        <f>VLOOKUP(B36,Courpiac!$B$5:$I$100,8,0)</f>
        <v>0</v>
      </c>
      <c r="I36" s="27">
        <f>VLOOKUP(B36,Brive!$B$5:$I$100,8,0)</f>
        <v>0</v>
      </c>
      <c r="J36" s="27">
        <f>VLOOKUP(B36,'Lagorce 2'!$B$5:$I$100,8,0)</f>
        <v>87</v>
      </c>
      <c r="K36" s="27">
        <f>VLOOKUP(B36,Tarnos2!$B$5:$I$100,8,0)</f>
        <v>88</v>
      </c>
      <c r="L36" s="16">
        <f t="shared" ref="L36:L67" si="1">SUM(D36:K36)</f>
        <v>347</v>
      </c>
      <c r="M36" s="67"/>
      <c r="N36" s="17"/>
      <c r="O36" s="1"/>
    </row>
    <row r="37" spans="1:15" ht="20.95">
      <c r="A37" s="26">
        <v>34</v>
      </c>
      <c r="B37" s="89" t="s">
        <v>77</v>
      </c>
      <c r="C37" s="5"/>
      <c r="D37" s="27">
        <f>VLOOKUP(B37,Lagorce!$B$5:$I$99,8,0)</f>
        <v>85</v>
      </c>
      <c r="E37" s="10">
        <f>VLOOKUP(B37,Tarnos!$B$5:$I$99,8,0)</f>
        <v>0</v>
      </c>
      <c r="F37" s="10">
        <f>VLOOKUP(B37,Perpezac!$B$5:$I$99,8,0)</f>
        <v>0</v>
      </c>
      <c r="G37" s="27">
        <f>VLOOKUP(B37,Coutras!$B$5:$I$100,8,0)</f>
        <v>83</v>
      </c>
      <c r="H37" s="27">
        <f>VLOOKUP(B37,Courpiac!$B$5:$I$100,8,0)</f>
        <v>0</v>
      </c>
      <c r="I37" s="27">
        <f>VLOOKUP(B37,Brive!$B$5:$I$100,8,0)</f>
        <v>0</v>
      </c>
      <c r="J37" s="27">
        <f>VLOOKUP(B37,'Lagorce 2'!$B$5:$I$100,8,0)</f>
        <v>85</v>
      </c>
      <c r="K37" s="27">
        <f>VLOOKUP(B37,Tarnos2!$B$5:$I$100,8,0)</f>
        <v>0</v>
      </c>
      <c r="L37" s="16">
        <f t="shared" si="1"/>
        <v>253</v>
      </c>
      <c r="M37" s="67"/>
      <c r="N37" s="1"/>
      <c r="O37" s="1"/>
    </row>
    <row r="38" spans="1:15" ht="20.95">
      <c r="A38" s="26">
        <v>35</v>
      </c>
      <c r="B38" s="75" t="s">
        <v>65</v>
      </c>
      <c r="C38" s="5"/>
      <c r="D38" s="27">
        <f>VLOOKUP(B38,Lagorce!$B$5:$I$99,8,0)</f>
        <v>83</v>
      </c>
      <c r="E38" s="10">
        <f>VLOOKUP(B38,Tarnos!$B$5:$I$99,8,0)</f>
        <v>0</v>
      </c>
      <c r="F38" s="10">
        <f>VLOOKUP(B38,Perpezac!$B$5:$I$99,8,0)</f>
        <v>0</v>
      </c>
      <c r="G38" s="27">
        <f>VLOOKUP(B38,Coutras!$B$5:$I$100,8,0)</f>
        <v>81</v>
      </c>
      <c r="H38" s="27">
        <f>VLOOKUP(B38,Courpiac!$B$5:$I$100,8,0)</f>
        <v>0</v>
      </c>
      <c r="I38" s="27">
        <f>VLOOKUP(B38,Brive!$B$5:$I$100,8,0)</f>
        <v>0</v>
      </c>
      <c r="J38" s="27">
        <f>VLOOKUP(B38,'Lagorce 2'!$B$5:$I$100,8,0)</f>
        <v>0</v>
      </c>
      <c r="K38" s="27">
        <f>VLOOKUP(B38,Tarnos2!$B$5:$I$100,8,0)</f>
        <v>0</v>
      </c>
      <c r="L38" s="16">
        <f t="shared" si="1"/>
        <v>164</v>
      </c>
      <c r="M38" s="67"/>
      <c r="N38" s="1"/>
      <c r="O38" s="1"/>
    </row>
    <row r="39" spans="1:15" ht="20.95">
      <c r="A39" s="26">
        <v>36</v>
      </c>
      <c r="B39" s="75" t="s">
        <v>126</v>
      </c>
      <c r="C39" s="5"/>
      <c r="D39" s="27">
        <f>VLOOKUP(B39,Lagorce!$B$5:$I$99,8,0)</f>
        <v>0</v>
      </c>
      <c r="E39" s="10">
        <f>VLOOKUP(B39,Tarnos!$B$5:$I$99,8,0)</f>
        <v>0</v>
      </c>
      <c r="F39" s="10">
        <f>VLOOKUP(B39,Perpezac!$B$5:$I$99,8,0)</f>
        <v>0</v>
      </c>
      <c r="G39" s="27">
        <f>VLOOKUP(B39,Coutras!$B$5:$I$100,8,0)</f>
        <v>95.5</v>
      </c>
      <c r="H39" s="27">
        <f>VLOOKUP(B39,Courpiac!$B$5:$I$100,8,0)</f>
        <v>0</v>
      </c>
      <c r="I39" s="27">
        <f>VLOOKUP(B39,Brive!$B$5:$I$100,8,0)</f>
        <v>0</v>
      </c>
      <c r="J39" s="27">
        <f>VLOOKUP(B39,'Lagorce 2'!$B$5:$I$100,8,0)</f>
        <v>0</v>
      </c>
      <c r="K39" s="27">
        <f>VLOOKUP(B39,Tarnos2!$B$5:$I$100,8,0)</f>
        <v>0</v>
      </c>
      <c r="L39" s="16">
        <f t="shared" si="1"/>
        <v>95.5</v>
      </c>
      <c r="M39" s="67"/>
      <c r="N39" s="1"/>
      <c r="O39" s="1"/>
    </row>
    <row r="40" spans="1:15" ht="20.95">
      <c r="A40" s="26">
        <v>37</v>
      </c>
      <c r="B40" s="75" t="s">
        <v>59</v>
      </c>
      <c r="C40" s="5"/>
      <c r="D40" s="27">
        <f>VLOOKUP(B40,Lagorce!$B$5:$I$99,8,0)</f>
        <v>0</v>
      </c>
      <c r="E40" s="10">
        <f>VLOOKUP(B40,Tarnos!$B$5:$I$99,8,0)</f>
        <v>89</v>
      </c>
      <c r="F40" s="10">
        <f>VLOOKUP(B40,Perpezac!$B$5:$I$99,8,0)</f>
        <v>0</v>
      </c>
      <c r="G40" s="27">
        <f>VLOOKUP(B40,Coutras!$B$5:$I$100,8,0)</f>
        <v>0</v>
      </c>
      <c r="H40" s="27">
        <f>VLOOKUP(B40,Courpiac!$B$5:$I$100,8,0)</f>
        <v>0</v>
      </c>
      <c r="I40" s="27">
        <f>VLOOKUP(B40,Brive!$B$5:$I$100,8,0)</f>
        <v>0</v>
      </c>
      <c r="J40" s="27">
        <f>VLOOKUP(B40,'Lagorce 2'!$B$5:$I$100,8,0)</f>
        <v>0</v>
      </c>
      <c r="K40" s="27">
        <f>VLOOKUP(B40,Tarnos2!$B$5:$I$100,8,0)</f>
        <v>0</v>
      </c>
      <c r="L40" s="16">
        <f t="shared" si="1"/>
        <v>89</v>
      </c>
      <c r="M40" s="67"/>
      <c r="N40" s="1"/>
      <c r="O40" s="1"/>
    </row>
    <row r="41" spans="1:15" ht="20.95">
      <c r="A41" s="26">
        <v>38</v>
      </c>
      <c r="B41" s="92" t="s">
        <v>115</v>
      </c>
      <c r="C41" s="4"/>
      <c r="D41" s="27">
        <f>VLOOKUP(B41,Lagorce!$B$5:$I$99,8,0)</f>
        <v>0</v>
      </c>
      <c r="E41" s="10">
        <f>VLOOKUP(B41,Tarnos!$B$5:$I$99,8,0)</f>
        <v>0</v>
      </c>
      <c r="F41" s="10">
        <f>VLOOKUP(B41,Perpezac!$B$5:$I$99,8,0)</f>
        <v>89</v>
      </c>
      <c r="G41" s="27">
        <f>VLOOKUP(B41,Coutras!$B$5:$I$100,8,0)</f>
        <v>0</v>
      </c>
      <c r="H41" s="27">
        <f>VLOOKUP(B41,Courpiac!$B$5:$I$100,8,0)</f>
        <v>0</v>
      </c>
      <c r="I41" s="27">
        <f>VLOOKUP(B41,Brive!$B$5:$I$100,8,0)</f>
        <v>0</v>
      </c>
      <c r="J41" s="27">
        <f>VLOOKUP(B41,'Lagorce 2'!$B$5:$I$100,8,0)</f>
        <v>0</v>
      </c>
      <c r="K41" s="27">
        <f>VLOOKUP(B41,Tarnos2!$B$5:$I$100,8,0)</f>
        <v>0</v>
      </c>
      <c r="L41" s="16">
        <f t="shared" si="1"/>
        <v>89</v>
      </c>
      <c r="M41" s="67"/>
      <c r="N41" s="1"/>
      <c r="O41" s="1"/>
    </row>
    <row r="42" spans="1:15" ht="20.95">
      <c r="A42" s="26">
        <v>39</v>
      </c>
      <c r="B42" s="78" t="s">
        <v>37</v>
      </c>
      <c r="C42" s="5"/>
      <c r="D42" s="27">
        <f>VLOOKUP(B42,Lagorce!$B$5:$I$99,8,0)</f>
        <v>100</v>
      </c>
      <c r="E42" s="10">
        <f>VLOOKUP(B42,Tarnos!$B$5:$I$99,8,0)</f>
        <v>95.5</v>
      </c>
      <c r="F42" s="10">
        <f>VLOOKUP(B42,Perpezac!$B$5:$I$99,8,0)</f>
        <v>100</v>
      </c>
      <c r="G42" s="27">
        <f>VLOOKUP(B42,Coutras!$B$5:$I$100,8,0)</f>
        <v>100</v>
      </c>
      <c r="H42" s="27">
        <f>VLOOKUP(B42,Courpiac!$B$5:$I$100,8,0)</f>
        <v>0</v>
      </c>
      <c r="I42" s="27">
        <f>VLOOKUP(B42,Brive!$B$5:$I$100,8,0)</f>
        <v>100</v>
      </c>
      <c r="J42" s="27">
        <f>VLOOKUP(B42,'Lagorce 2'!$B$5:$I$100,8,0)</f>
        <v>100</v>
      </c>
      <c r="K42" s="27">
        <f>VLOOKUP(B42,Tarnos2!$B$5:$I$100,8,0)</f>
        <v>97</v>
      </c>
      <c r="L42" s="16">
        <f t="shared" si="1"/>
        <v>692.5</v>
      </c>
      <c r="M42" s="67"/>
      <c r="N42" s="1"/>
      <c r="O42" s="1"/>
    </row>
    <row r="43" spans="1:15" ht="20.95">
      <c r="A43" s="26">
        <v>40</v>
      </c>
      <c r="B43" s="78" t="s">
        <v>56</v>
      </c>
      <c r="C43" s="5"/>
      <c r="D43" s="27">
        <f>VLOOKUP(B43,Lagorce!$B$5:$I$99,8,0)</f>
        <v>0</v>
      </c>
      <c r="E43" s="10">
        <f>VLOOKUP(B43,Tarnos!$B$5:$I$99,8,0)</f>
        <v>100</v>
      </c>
      <c r="F43" s="10">
        <f>VLOOKUP(B43,Perpezac!$B$5:$I$99,8,0)</f>
        <v>94</v>
      </c>
      <c r="G43" s="27">
        <f>VLOOKUP(B43,Coutras!$B$5:$I$100,8,0)</f>
        <v>97</v>
      </c>
      <c r="H43" s="27">
        <f>VLOOKUP(B43,Courpiac!$B$5:$I$100,8,0)</f>
        <v>0</v>
      </c>
      <c r="I43" s="27">
        <f>VLOOKUP(B43,Brive!$B$5:$I$100,8,0)</f>
        <v>97</v>
      </c>
      <c r="J43" s="27">
        <f>VLOOKUP(B43,'Lagorce 2'!$B$5:$I$100,8,0)</f>
        <v>94</v>
      </c>
      <c r="K43" s="27">
        <f>VLOOKUP(B43,Tarnos2!$B$5:$I$100,8,0)</f>
        <v>100</v>
      </c>
      <c r="L43" s="16">
        <f t="shared" si="1"/>
        <v>582</v>
      </c>
      <c r="M43" s="67"/>
      <c r="N43" s="1"/>
      <c r="O43" s="1"/>
    </row>
    <row r="44" spans="1:15" ht="20.95">
      <c r="A44" s="26">
        <v>41</v>
      </c>
      <c r="B44" s="78" t="s">
        <v>26</v>
      </c>
      <c r="C44" s="5"/>
      <c r="D44" s="27">
        <f>VLOOKUP(B44,Lagorce!$B$5:$I$99,8,0)</f>
        <v>97</v>
      </c>
      <c r="E44" s="10">
        <f>VLOOKUP(B44,Tarnos!$B$5:$I$99,8,0)</f>
        <v>95.5</v>
      </c>
      <c r="F44" s="10">
        <f>VLOOKUP(B44,Perpezac!$B$5:$I$99,8,0)</f>
        <v>97</v>
      </c>
      <c r="G44" s="27">
        <f>VLOOKUP(B44,Coutras!$B$5:$I$100,8,0)</f>
        <v>94</v>
      </c>
      <c r="H44" s="27">
        <f>VLOOKUP(B44,Courpiac!$B$5:$I$100,8,0)</f>
        <v>0</v>
      </c>
      <c r="I44" s="27">
        <f>VLOOKUP(B44,Brive!$B$5:$I$100,8,0)</f>
        <v>0</v>
      </c>
      <c r="J44" s="27">
        <f>VLOOKUP(B44,'Lagorce 2'!$B$5:$I$100,8,0)</f>
        <v>97</v>
      </c>
      <c r="K44" s="27">
        <f>VLOOKUP(B44,Tarnos2!$B$5:$I$100,8,0)</f>
        <v>89</v>
      </c>
      <c r="L44" s="16">
        <f t="shared" si="1"/>
        <v>569.5</v>
      </c>
      <c r="M44" s="67"/>
      <c r="N44" s="1"/>
      <c r="O44" s="1"/>
    </row>
    <row r="45" spans="1:15" ht="20.95">
      <c r="A45" s="26">
        <v>42</v>
      </c>
      <c r="B45" s="78" t="s">
        <v>41</v>
      </c>
      <c r="C45" s="5"/>
      <c r="D45" s="27">
        <f>VLOOKUP(B45,Lagorce!$B$5:$I$99,8,0)</f>
        <v>0</v>
      </c>
      <c r="E45" s="10">
        <f>VLOOKUP(B45,Tarnos!$B$5:$I$99,8,0)</f>
        <v>91</v>
      </c>
      <c r="F45" s="10">
        <f>VLOOKUP(B45,Perpezac!$B$5:$I$99,8,0)</f>
        <v>90</v>
      </c>
      <c r="G45" s="27">
        <f>VLOOKUP(B45,Coutras!$B$5:$I$100,8,0)</f>
        <v>91</v>
      </c>
      <c r="H45" s="27">
        <f>VLOOKUP(B45,Courpiac!$B$5:$I$100,8,0)</f>
        <v>0</v>
      </c>
      <c r="I45" s="27">
        <f>VLOOKUP(B45,Brive!$B$5:$I$100,8,0)</f>
        <v>89</v>
      </c>
      <c r="J45" s="27">
        <f>VLOOKUP(B45,'Lagorce 2'!$B$5:$I$100,8,0)</f>
        <v>91</v>
      </c>
      <c r="K45" s="27">
        <f>VLOOKUP(B45,Tarnos2!$B$5:$I$100,8,0)</f>
        <v>91</v>
      </c>
      <c r="L45" s="16">
        <f t="shared" si="1"/>
        <v>543</v>
      </c>
      <c r="M45" s="67"/>
      <c r="N45" s="1"/>
      <c r="O45" s="1"/>
    </row>
    <row r="46" spans="1:15" ht="20.95">
      <c r="A46" s="26">
        <v>43</v>
      </c>
      <c r="B46" s="78" t="s">
        <v>25</v>
      </c>
      <c r="C46" s="5"/>
      <c r="D46" s="27">
        <f>VLOOKUP(B46,Lagorce!$B$5:$I$99,8,0)</f>
        <v>0</v>
      </c>
      <c r="E46" s="10">
        <f>VLOOKUP(B46,Tarnos!$B$5:$I$99,8,0)</f>
        <v>89</v>
      </c>
      <c r="F46" s="10">
        <f>VLOOKUP(B46,Perpezac!$B$5:$I$99,8,0)</f>
        <v>85</v>
      </c>
      <c r="G46" s="27">
        <f>VLOOKUP(B46,Coutras!$B$5:$I$100,8,0)</f>
        <v>85</v>
      </c>
      <c r="H46" s="27">
        <f>VLOOKUP(B46,Courpiac!$B$5:$I$100,8,0)</f>
        <v>0</v>
      </c>
      <c r="I46" s="27">
        <f>VLOOKUP(B46,Brive!$B$5:$I$100,8,0)</f>
        <v>85</v>
      </c>
      <c r="J46" s="27">
        <f>VLOOKUP(B46,'Lagorce 2'!$B$5:$I$100,8,0)</f>
        <v>0</v>
      </c>
      <c r="K46" s="27">
        <f>VLOOKUP(B46,Tarnos2!$B$5:$I$100,8,0)</f>
        <v>85</v>
      </c>
      <c r="L46" s="16">
        <f t="shared" si="1"/>
        <v>429</v>
      </c>
      <c r="M46" s="67"/>
      <c r="N46" s="1"/>
      <c r="O46" s="1"/>
    </row>
    <row r="47" spans="1:15" ht="20.95">
      <c r="A47" s="26">
        <v>44</v>
      </c>
      <c r="B47" s="78" t="s">
        <v>47</v>
      </c>
      <c r="C47" s="5"/>
      <c r="D47" s="27">
        <f>VLOOKUP(B47,Lagorce!$B$5:$I$99,8,0)</f>
        <v>94</v>
      </c>
      <c r="E47" s="10">
        <f>VLOOKUP(B47,Tarnos!$B$5:$I$99,8,0)</f>
        <v>0</v>
      </c>
      <c r="F47" s="10">
        <f>VLOOKUP(B47,Perpezac!$B$5:$I$99,8,0)</f>
        <v>90</v>
      </c>
      <c r="G47" s="27">
        <f>VLOOKUP(B47,Coutras!$B$5:$I$100,8,0)</f>
        <v>0</v>
      </c>
      <c r="H47" s="27">
        <f>VLOOKUP(B47,Courpiac!$B$5:$I$100,8,0)</f>
        <v>0</v>
      </c>
      <c r="I47" s="27">
        <f>VLOOKUP(B47,Brive!$B$5:$I$100,8,0)</f>
        <v>91</v>
      </c>
      <c r="J47" s="27">
        <f>VLOOKUP(B47,'Lagorce 2'!$B$5:$I$100,8,0)</f>
        <v>0</v>
      </c>
      <c r="K47" s="27">
        <f>VLOOKUP(B47,Tarnos2!$B$5:$I$100,8,0)</f>
        <v>94</v>
      </c>
      <c r="L47" s="16">
        <f t="shared" si="1"/>
        <v>369</v>
      </c>
      <c r="M47" s="67"/>
      <c r="N47" s="1"/>
      <c r="O47" s="1"/>
    </row>
    <row r="48" spans="1:15" ht="20.95">
      <c r="A48" s="26">
        <v>45</v>
      </c>
      <c r="B48" s="78" t="s">
        <v>36</v>
      </c>
      <c r="C48" s="5"/>
      <c r="D48" s="27">
        <f>VLOOKUP(B48,Lagorce!$B$5:$I$99,8,0)</f>
        <v>91</v>
      </c>
      <c r="E48" s="10">
        <f>VLOOKUP(B48,Tarnos!$B$5:$I$99,8,0)</f>
        <v>0</v>
      </c>
      <c r="F48" s="10">
        <f>VLOOKUP(B48,Perpezac!$B$5:$I$99,8,0)</f>
        <v>0</v>
      </c>
      <c r="G48" s="27">
        <f>VLOOKUP(B48,Coutras!$B$5:$I$100,8,0)</f>
        <v>0</v>
      </c>
      <c r="H48" s="27">
        <f>VLOOKUP(B48,Courpiac!$B$5:$I$100,8,0)</f>
        <v>0</v>
      </c>
      <c r="I48" s="27">
        <f>VLOOKUP(B48,Brive!$B$5:$I$100,8,0)</f>
        <v>94</v>
      </c>
      <c r="J48" s="27">
        <f>VLOOKUP(B48,'Lagorce 2'!$B$5:$I$100,8,0)</f>
        <v>0</v>
      </c>
      <c r="K48" s="27">
        <f>VLOOKUP(B48,Tarnos2!$B$5:$I$100,8,0)</f>
        <v>87</v>
      </c>
      <c r="L48" s="16">
        <f t="shared" si="1"/>
        <v>272</v>
      </c>
      <c r="M48" s="67"/>
      <c r="N48" s="1"/>
      <c r="O48" s="1"/>
    </row>
    <row r="49" spans="1:15" ht="20.95">
      <c r="A49" s="26">
        <v>46</v>
      </c>
      <c r="B49" s="78" t="s">
        <v>106</v>
      </c>
      <c r="C49" s="5"/>
      <c r="D49" s="27">
        <f>VLOOKUP(B49,Lagorce!$B$5:$I$99,8,0)</f>
        <v>0</v>
      </c>
      <c r="E49" s="10">
        <f>VLOOKUP(B49,Tarnos!$B$5:$I$99,8,0)</f>
        <v>0</v>
      </c>
      <c r="F49" s="10">
        <f>VLOOKUP(B49,Perpezac!$B$5:$I$99,8,0)</f>
        <v>87</v>
      </c>
      <c r="G49" s="27">
        <f>VLOOKUP(B49,Coutras!$B$5:$I$100,8,0)</f>
        <v>0</v>
      </c>
      <c r="H49" s="27">
        <f>VLOOKUP(B49,Courpiac!$B$5:$I$100,8,0)</f>
        <v>0</v>
      </c>
      <c r="I49" s="27">
        <f>VLOOKUP(B49,Brive!$B$5:$I$100,8,0)</f>
        <v>87</v>
      </c>
      <c r="J49" s="27">
        <f>VLOOKUP(B49,'Lagorce 2'!$B$5:$I$100,8,0)</f>
        <v>0</v>
      </c>
      <c r="K49" s="27">
        <f>VLOOKUP(B49,Tarnos2!$B$5:$I$100,8,0)</f>
        <v>0</v>
      </c>
      <c r="L49" s="16">
        <f t="shared" si="1"/>
        <v>174</v>
      </c>
      <c r="M49" s="67"/>
      <c r="N49" s="1"/>
      <c r="O49" s="1"/>
    </row>
    <row r="50" spans="1:15" ht="20.95">
      <c r="A50" s="26">
        <v>47</v>
      </c>
      <c r="B50" s="78" t="s">
        <v>34</v>
      </c>
      <c r="C50" s="5"/>
      <c r="D50" s="27">
        <f>VLOOKUP(B50,Lagorce!$B$5:$I$99,8,0)</f>
        <v>0</v>
      </c>
      <c r="E50" s="10">
        <f>VLOOKUP(B50,Tarnos!$B$5:$I$99,8,0)</f>
        <v>0</v>
      </c>
      <c r="F50" s="10">
        <f>VLOOKUP(B50,Perpezac!$B$5:$I$99,8,0)</f>
        <v>0</v>
      </c>
      <c r="G50" s="27">
        <f>VLOOKUP(B50,Coutras!$B$5:$I$100,8,0)</f>
        <v>89</v>
      </c>
      <c r="H50" s="27">
        <f>VLOOKUP(B50,Courpiac!$B$5:$I$100,8,0)</f>
        <v>0</v>
      </c>
      <c r="I50" s="27">
        <f>VLOOKUP(B50,Brive!$B$5:$I$100,8,0)</f>
        <v>83</v>
      </c>
      <c r="J50" s="27">
        <f>VLOOKUP(B50,'Lagorce 2'!$B$5:$I$100,8,0)</f>
        <v>0</v>
      </c>
      <c r="K50" s="27">
        <f>VLOOKUP(B50,Tarnos2!$B$5:$I$100,8,0)</f>
        <v>0</v>
      </c>
      <c r="L50" s="16">
        <f t="shared" si="1"/>
        <v>172</v>
      </c>
      <c r="M50" s="67"/>
      <c r="N50" s="1"/>
      <c r="O50" s="1"/>
    </row>
    <row r="51" spans="1:15" ht="20.95">
      <c r="A51" s="26">
        <v>48</v>
      </c>
      <c r="B51" s="78" t="s">
        <v>62</v>
      </c>
      <c r="C51" s="5"/>
      <c r="D51" s="27">
        <f>VLOOKUP(B51,Lagorce!$B$5:$I$99,8,0)</f>
        <v>0</v>
      </c>
      <c r="E51" s="10">
        <f>VLOOKUP(B51,Tarnos!$B$5:$I$99,8,0)</f>
        <v>89</v>
      </c>
      <c r="F51" s="10">
        <f>VLOOKUP(B51,Perpezac!$B$5:$I$99,8,0)</f>
        <v>0</v>
      </c>
      <c r="G51" s="27">
        <f>VLOOKUP(B51,Coutras!$B$5:$I$100,8,0)</f>
        <v>0</v>
      </c>
      <c r="H51" s="27">
        <f>VLOOKUP(B51,Courpiac!$B$5:$I$100,8,0)</f>
        <v>0</v>
      </c>
      <c r="I51" s="27">
        <f>VLOOKUP(B51,Brive!$B$5:$I$100,8,0)</f>
        <v>0</v>
      </c>
      <c r="J51" s="27">
        <f>VLOOKUP(B51,'Lagorce 2'!$B$5:$I$100,8,0)</f>
        <v>0</v>
      </c>
      <c r="K51" s="27">
        <f>VLOOKUP(B51,Tarnos2!$B$5:$I$100,8,0)</f>
        <v>0</v>
      </c>
      <c r="L51" s="16">
        <f t="shared" si="1"/>
        <v>89</v>
      </c>
      <c r="M51" s="67"/>
      <c r="N51" s="1"/>
      <c r="O51" s="1"/>
    </row>
    <row r="52" spans="1:15" ht="20.95">
      <c r="A52" s="26">
        <v>49</v>
      </c>
      <c r="B52" s="78" t="s">
        <v>64</v>
      </c>
      <c r="C52" s="5"/>
      <c r="D52" s="27">
        <f>VLOOKUP(B52,Lagorce!$B$5:$I$99,8,0)</f>
        <v>0</v>
      </c>
      <c r="E52" s="10">
        <f>VLOOKUP(B52,Tarnos!$B$5:$I$99,8,0)</f>
        <v>0</v>
      </c>
      <c r="F52" s="10">
        <f>VLOOKUP(B52,Perpezac!$B$5:$I$99,8,0)</f>
        <v>0</v>
      </c>
      <c r="G52" s="27">
        <f>VLOOKUP(B52,Coutras!$B$5:$I$100,8,0)</f>
        <v>87</v>
      </c>
      <c r="H52" s="27">
        <f>VLOOKUP(B52,Courpiac!$B$5:$I$100,8,0)</f>
        <v>0</v>
      </c>
      <c r="I52" s="27">
        <f>VLOOKUP(B52,Brive!$B$5:$I$100,8,0)</f>
        <v>0</v>
      </c>
      <c r="J52" s="27">
        <f>VLOOKUP(B52,'Lagorce 2'!$B$5:$I$100,8,0)</f>
        <v>0</v>
      </c>
      <c r="K52" s="27">
        <f>VLOOKUP(B52,Tarnos2!$B$5:$I$100,8,0)</f>
        <v>0</v>
      </c>
      <c r="L52" s="16">
        <f t="shared" si="1"/>
        <v>87</v>
      </c>
      <c r="M52" s="67"/>
      <c r="N52" s="1"/>
      <c r="O52" s="1"/>
    </row>
    <row r="53" spans="1:15" ht="20.95">
      <c r="A53" s="26">
        <v>50</v>
      </c>
      <c r="B53" s="76" t="s">
        <v>45</v>
      </c>
      <c r="C53" s="5"/>
      <c r="D53" s="27">
        <f>VLOOKUP(B53,Lagorce!$B$5:$I$99,8,0)</f>
        <v>0</v>
      </c>
      <c r="E53" s="10">
        <f>VLOOKUP(B53,Tarnos!$B$5:$I$99,8,0)</f>
        <v>100</v>
      </c>
      <c r="F53" s="10">
        <f>VLOOKUP(B53,Perpezac!$B$5:$I$99,8,0)</f>
        <v>97</v>
      </c>
      <c r="G53" s="27">
        <f>VLOOKUP(B53,Coutras!$B$5:$I$100,8,0)</f>
        <v>97</v>
      </c>
      <c r="H53" s="27">
        <f>VLOOKUP(B53,Courpiac!$B$5:$I$100,8,0)</f>
        <v>0</v>
      </c>
      <c r="I53" s="27">
        <f>VLOOKUP(B53,Brive!$B$5:$I$100,8,0)</f>
        <v>94</v>
      </c>
      <c r="J53" s="27">
        <f>VLOOKUP(B53,'Lagorce 2'!$B$5:$I$100,8,0)</f>
        <v>100</v>
      </c>
      <c r="K53" s="27">
        <f>VLOOKUP(B53,Tarnos2!$B$5:$I$100,8,0)</f>
        <v>100</v>
      </c>
      <c r="L53" s="16">
        <f t="shared" si="1"/>
        <v>588</v>
      </c>
      <c r="M53" s="67"/>
      <c r="N53" s="1"/>
      <c r="O53" s="1"/>
    </row>
    <row r="54" spans="1:15" ht="20.95">
      <c r="A54" s="26">
        <v>51</v>
      </c>
      <c r="B54" s="76" t="s">
        <v>44</v>
      </c>
      <c r="C54" s="5"/>
      <c r="D54" s="27">
        <f>VLOOKUP(B54,Lagorce!$B$5:$I$99,8,0)</f>
        <v>100</v>
      </c>
      <c r="E54" s="10">
        <f>VLOOKUP(B54,Tarnos!$B$5:$I$99,8,0)</f>
        <v>97</v>
      </c>
      <c r="F54" s="10">
        <f>VLOOKUP(B54,Perpezac!$B$5:$I$99,8,0)</f>
        <v>100</v>
      </c>
      <c r="G54" s="27">
        <f>VLOOKUP(B54,Coutras!$B$5:$I$100,8,0)</f>
        <v>0</v>
      </c>
      <c r="H54" s="27">
        <f>VLOOKUP(B54,Courpiac!$B$5:$I$100,8,0)</f>
        <v>0</v>
      </c>
      <c r="I54" s="27">
        <f>VLOOKUP(B54,Brive!$B$5:$I$100,8,0)</f>
        <v>0</v>
      </c>
      <c r="J54" s="27">
        <f>VLOOKUP(B54,'Lagorce 2'!$B$5:$I$100,8,0)</f>
        <v>97</v>
      </c>
      <c r="K54" s="27">
        <f>VLOOKUP(B54,Tarnos2!$B$5:$I$100,8,0)</f>
        <v>97</v>
      </c>
      <c r="L54" s="16">
        <f t="shared" si="1"/>
        <v>491</v>
      </c>
      <c r="M54" s="67"/>
      <c r="N54" s="1"/>
      <c r="O54" s="1"/>
    </row>
    <row r="55" spans="1:15" ht="20.95">
      <c r="A55" s="26">
        <v>52</v>
      </c>
      <c r="B55" s="76" t="s">
        <v>40</v>
      </c>
      <c r="C55" s="5"/>
      <c r="D55" s="27">
        <f>VLOOKUP(B55,Lagorce!$B$5:$I$99,8,0)</f>
        <v>0</v>
      </c>
      <c r="E55" s="10">
        <f>VLOOKUP(B55,Tarnos!$B$5:$I$99,8,0)</f>
        <v>91</v>
      </c>
      <c r="F55" s="10">
        <f>VLOOKUP(B55,Perpezac!$B$5:$I$99,8,0)</f>
        <v>94</v>
      </c>
      <c r="G55" s="27">
        <f>VLOOKUP(B55,Coutras!$B$5:$I$100,8,0)</f>
        <v>100</v>
      </c>
      <c r="H55" s="27">
        <f>VLOOKUP(B55,Courpiac!$B$5:$I$100,8,0)</f>
        <v>0</v>
      </c>
      <c r="I55" s="27">
        <f>VLOOKUP(B55,Brive!$B$5:$I$100,8,0)</f>
        <v>97</v>
      </c>
      <c r="J55" s="27">
        <f>VLOOKUP(B55,'Lagorce 2'!$B$5:$I$100,8,0)</f>
        <v>0</v>
      </c>
      <c r="K55" s="27">
        <f>VLOOKUP(B55,Tarnos2!$B$5:$I$100,8,0)</f>
        <v>94</v>
      </c>
      <c r="L55" s="16">
        <f t="shared" si="1"/>
        <v>476</v>
      </c>
      <c r="M55" s="67"/>
      <c r="N55" s="1"/>
      <c r="O55" s="1"/>
    </row>
    <row r="56" spans="1:15" ht="20.95">
      <c r="A56" s="26">
        <v>53</v>
      </c>
      <c r="B56" s="76" t="s">
        <v>28</v>
      </c>
      <c r="C56" s="5"/>
      <c r="D56" s="27">
        <f>VLOOKUP(B56,Lagorce!$B$5:$I$99,8,0)</f>
        <v>94</v>
      </c>
      <c r="E56" s="10">
        <f>VLOOKUP(B56,Tarnos!$B$5:$I$99,8,0)</f>
        <v>94</v>
      </c>
      <c r="F56" s="10">
        <f>VLOOKUP(B56,Perpezac!$B$5:$I$99,8,0)</f>
        <v>91</v>
      </c>
      <c r="G56" s="27">
        <f>VLOOKUP(B56,Coutras!$B$5:$I$100,8,0)</f>
        <v>0</v>
      </c>
      <c r="H56" s="27">
        <f>VLOOKUP(B56,Courpiac!$B$5:$I$100,8,0)</f>
        <v>0</v>
      </c>
      <c r="I56" s="27">
        <f>VLOOKUP(B56,Brive!$B$5:$I$100,8,0)</f>
        <v>0</v>
      </c>
      <c r="J56" s="27">
        <f>VLOOKUP(B56,'Lagorce 2'!$B$5:$I$100,8,0)</f>
        <v>0</v>
      </c>
      <c r="K56" s="27">
        <f>VLOOKUP(B56,Tarnos2!$B$5:$I$100,8,0)</f>
        <v>0</v>
      </c>
      <c r="L56" s="16">
        <f t="shared" si="1"/>
        <v>279</v>
      </c>
      <c r="M56" s="67"/>
      <c r="N56" s="1"/>
      <c r="O56" s="1"/>
    </row>
    <row r="57" spans="1:15" ht="20.95">
      <c r="A57" s="26">
        <v>54</v>
      </c>
      <c r="B57" s="76" t="s">
        <v>76</v>
      </c>
      <c r="C57" s="5"/>
      <c r="D57" s="27">
        <f>VLOOKUP(B57,Lagorce!$B$5:$I$99,8,0)</f>
        <v>0</v>
      </c>
      <c r="E57" s="10">
        <f>VLOOKUP(B57,Tarnos!$B$5:$I$99,8,0)</f>
        <v>0</v>
      </c>
      <c r="F57" s="10">
        <f>VLOOKUP(B57,Perpezac!$B$5:$I$99,8,0)</f>
        <v>0</v>
      </c>
      <c r="G57" s="27">
        <f>VLOOKUP(B57,Coutras!$B$5:$I$100,8,0)</f>
        <v>0</v>
      </c>
      <c r="H57" s="27">
        <f>VLOOKUP(B57,Courpiac!$B$5:$I$100,8,0)</f>
        <v>0</v>
      </c>
      <c r="I57" s="27">
        <f>VLOOKUP(B57,Brive!$B$5:$I$100,8,0)</f>
        <v>0</v>
      </c>
      <c r="J57" s="27">
        <f>VLOOKUP(B57,'Lagorce 2'!$B$5:$I$100,8,0)</f>
        <v>0</v>
      </c>
      <c r="K57" s="27">
        <f>VLOOKUP(B57,Tarnos2!$B$5:$I$100,8,0)</f>
        <v>83</v>
      </c>
      <c r="L57" s="16">
        <f t="shared" si="1"/>
        <v>83</v>
      </c>
      <c r="M57" s="67"/>
      <c r="N57" s="1"/>
      <c r="O57" s="1"/>
    </row>
    <row r="58" spans="1:15" ht="20.95">
      <c r="A58" s="26">
        <v>55</v>
      </c>
      <c r="B58" s="90" t="s">
        <v>63</v>
      </c>
      <c r="C58" s="5"/>
      <c r="D58" s="27">
        <f>VLOOKUP(B58,Lagorce!$B$5:$I$99,8,0)</f>
        <v>0</v>
      </c>
      <c r="E58" s="10">
        <f>VLOOKUP(B58,Tarnos!$B$5:$I$99,8,0)</f>
        <v>100</v>
      </c>
      <c r="F58" s="10">
        <f>VLOOKUP(B58,Perpezac!$B$5:$I$99,8,0)</f>
        <v>100</v>
      </c>
      <c r="G58" s="27">
        <f>VLOOKUP(B58,Coutras!$B$5:$I$100,8,0)</f>
        <v>100</v>
      </c>
      <c r="H58" s="27">
        <f>VLOOKUP(B58,Courpiac!$B$5:$I$100,8,0)</f>
        <v>0</v>
      </c>
      <c r="I58" s="27">
        <f>VLOOKUP(B58,Brive!$B$5:$I$100,8,0)</f>
        <v>100</v>
      </c>
      <c r="J58" s="27">
        <f>VLOOKUP(B58,'Lagorce 2'!$B$5:$I$100,8,0)</f>
        <v>100</v>
      </c>
      <c r="K58" s="27">
        <f>VLOOKUP(B58,Tarnos2!$B$5:$I$100,8,0)</f>
        <v>100</v>
      </c>
      <c r="L58" s="16">
        <f t="shared" si="1"/>
        <v>600</v>
      </c>
      <c r="M58" s="67"/>
      <c r="N58" s="1"/>
      <c r="O58" s="1"/>
    </row>
    <row r="59" spans="1:15" ht="20.95">
      <c r="A59" s="26">
        <v>56</v>
      </c>
      <c r="B59" s="105" t="s">
        <v>31</v>
      </c>
      <c r="C59" s="5"/>
      <c r="D59" s="27">
        <f>VLOOKUP(B59,Lagorce!$B$5:$I$99,8,0)</f>
        <v>0</v>
      </c>
      <c r="E59" s="10">
        <f>VLOOKUP(B59,Tarnos!$B$5:$I$99,8,0)</f>
        <v>0</v>
      </c>
      <c r="F59" s="10">
        <f>VLOOKUP(B59,Perpezac!$B$5:$I$99,8,0)</f>
        <v>0</v>
      </c>
      <c r="G59" s="27">
        <f>VLOOKUP(B59,Coutras!$B$5:$I$100,8,0)</f>
        <v>0</v>
      </c>
      <c r="H59" s="27">
        <f>VLOOKUP(B59,Courpiac!$B$5:$I$100,8,0)</f>
        <v>0</v>
      </c>
      <c r="I59" s="27">
        <f>VLOOKUP(B59,Brive!$B$5:$I$100,8,0)</f>
        <v>0</v>
      </c>
      <c r="J59" s="27">
        <f>VLOOKUP(B59,'Lagorce 2'!$B$5:$I$100,8,0)</f>
        <v>0</v>
      </c>
      <c r="K59" s="27">
        <f>VLOOKUP(B59,Tarnos2!$B$5:$I$100,8,0)</f>
        <v>0</v>
      </c>
      <c r="L59" s="16">
        <f t="shared" si="1"/>
        <v>0</v>
      </c>
      <c r="M59" s="67"/>
      <c r="N59" s="1"/>
      <c r="O59" s="1"/>
    </row>
    <row r="60" spans="1:15" ht="20.95">
      <c r="A60" s="26">
        <v>57</v>
      </c>
      <c r="B60" s="106" t="s">
        <v>67</v>
      </c>
      <c r="C60" s="5"/>
      <c r="D60" s="27">
        <f>VLOOKUP(B60,Lagorce!$B$5:$I$99,8,0)</f>
        <v>0</v>
      </c>
      <c r="E60" s="10">
        <f>VLOOKUP(B60,Tarnos!$B$5:$I$99,8,0)</f>
        <v>0</v>
      </c>
      <c r="F60" s="10">
        <f>VLOOKUP(B60,Perpezac!$B$5:$I$99,8,0)</f>
        <v>0</v>
      </c>
      <c r="G60" s="27">
        <f>VLOOKUP(B60,Coutras!$B$5:$I$100,8,0)</f>
        <v>0</v>
      </c>
      <c r="H60" s="27">
        <f>VLOOKUP(B60,Courpiac!$B$5:$I$100,8,0)</f>
        <v>0</v>
      </c>
      <c r="I60" s="27">
        <f>VLOOKUP(B60,Brive!$B$5:$I$100,8,0)</f>
        <v>0</v>
      </c>
      <c r="J60" s="27">
        <f>VLOOKUP(B60,'Lagorce 2'!$B$5:$I$100,8,0)</f>
        <v>0</v>
      </c>
      <c r="K60" s="27">
        <f>VLOOKUP(B60,Tarnos2!$B$5:$I$100,8,0)</f>
        <v>0</v>
      </c>
      <c r="L60" s="16">
        <f t="shared" si="1"/>
        <v>0</v>
      </c>
      <c r="M60" s="67"/>
      <c r="N60" s="1"/>
      <c r="O60" s="1"/>
    </row>
    <row r="61" spans="1:15" ht="20.95">
      <c r="A61" s="26">
        <v>58</v>
      </c>
      <c r="B61" s="105" t="s">
        <v>58</v>
      </c>
      <c r="C61" s="4"/>
      <c r="D61" s="27">
        <f>VLOOKUP(B61,Lagorce!$B$5:$I$99,8,0)</f>
        <v>0</v>
      </c>
      <c r="E61" s="10">
        <f>VLOOKUP(B61,Tarnos!$B$5:$I$99,8,0)</f>
        <v>0</v>
      </c>
      <c r="F61" s="10">
        <f>VLOOKUP(B61,Perpezac!$B$5:$I$99,8,0)</f>
        <v>0</v>
      </c>
      <c r="G61" s="27">
        <f>VLOOKUP(B61,Coutras!$B$5:$I$100,8,0)</f>
        <v>0</v>
      </c>
      <c r="H61" s="27">
        <f>VLOOKUP(B61,Courpiac!$B$5:$I$100,8,0)</f>
        <v>0</v>
      </c>
      <c r="I61" s="27">
        <f>VLOOKUP(B61,Brive!$B$5:$I$100,8,0)</f>
        <v>0</v>
      </c>
      <c r="J61" s="27">
        <f>VLOOKUP(B61,'Lagorce 2'!$B$5:$I$100,8,0)</f>
        <v>0</v>
      </c>
      <c r="K61" s="27">
        <f>VLOOKUP(B61,Tarnos2!$B$5:$I$100,8,0)</f>
        <v>0</v>
      </c>
      <c r="L61" s="16">
        <f t="shared" si="1"/>
        <v>0</v>
      </c>
      <c r="N61" s="1"/>
      <c r="O61" s="1"/>
    </row>
    <row r="62" spans="1:15" ht="20.95">
      <c r="A62" s="26">
        <v>59</v>
      </c>
      <c r="B62" s="105" t="s">
        <v>33</v>
      </c>
      <c r="C62" s="5"/>
      <c r="D62" s="27">
        <f>VLOOKUP(B62,Lagorce!$B$5:$I$99,8,0)</f>
        <v>0</v>
      </c>
      <c r="E62" s="10">
        <f>VLOOKUP(B62,Tarnos!$B$5:$I$99,8,0)</f>
        <v>0</v>
      </c>
      <c r="F62" s="10">
        <f>VLOOKUP(B62,Perpezac!$B$5:$I$99,8,0)</f>
        <v>0</v>
      </c>
      <c r="G62" s="27">
        <f>VLOOKUP(B62,Coutras!$B$5:$I$100,8,0)</f>
        <v>0</v>
      </c>
      <c r="H62" s="27">
        <f>VLOOKUP(B62,Courpiac!$B$5:$I$100,8,0)</f>
        <v>0</v>
      </c>
      <c r="I62" s="27">
        <f>VLOOKUP(B62,Brive!$B$5:$I$100,8,0)</f>
        <v>0</v>
      </c>
      <c r="J62" s="27">
        <f>VLOOKUP(B62,'Lagorce 2'!$B$5:$I$100,8,0)</f>
        <v>0</v>
      </c>
      <c r="K62" s="27">
        <f>VLOOKUP(B62,Tarnos2!$B$5:$I$100,8,0)</f>
        <v>0</v>
      </c>
      <c r="L62" s="16">
        <f t="shared" si="1"/>
        <v>0</v>
      </c>
      <c r="M62" s="67"/>
      <c r="N62" s="1"/>
      <c r="O62" s="1"/>
    </row>
    <row r="63" spans="1:15" ht="20.95">
      <c r="A63" s="26">
        <v>60</v>
      </c>
      <c r="B63" s="105" t="s">
        <v>79</v>
      </c>
      <c r="C63" s="4"/>
      <c r="D63" s="27">
        <f>VLOOKUP(B63,Lagorce!$B$5:$I$99,8,0)</f>
        <v>0</v>
      </c>
      <c r="E63" s="10">
        <f>VLOOKUP(B63,Tarnos!$B$5:$I$99,8,0)</f>
        <v>0</v>
      </c>
      <c r="F63" s="10">
        <f>VLOOKUP(B63,Perpezac!$B$5:$I$99,8,0)</f>
        <v>0</v>
      </c>
      <c r="G63" s="27">
        <f>VLOOKUP(B63,Coutras!$B$5:$I$100,8,0)</f>
        <v>0</v>
      </c>
      <c r="H63" s="27">
        <f>VLOOKUP(B63,Courpiac!$B$5:$I$100,8,0)</f>
        <v>0</v>
      </c>
      <c r="I63" s="27">
        <f>VLOOKUP(B63,Brive!$B$5:$I$100,8,0)</f>
        <v>0</v>
      </c>
      <c r="J63" s="27">
        <f>VLOOKUP(B63,'Lagorce 2'!$B$5:$I$100,8,0)</f>
        <v>0</v>
      </c>
      <c r="K63" s="27">
        <f>VLOOKUP(B63,Tarnos2!$B$5:$I$100,8,0)</f>
        <v>0</v>
      </c>
      <c r="L63" s="16">
        <f t="shared" si="1"/>
        <v>0</v>
      </c>
      <c r="M63" s="67"/>
      <c r="N63" s="1"/>
      <c r="O63" s="1"/>
    </row>
    <row r="64" spans="1:15" ht="20.95">
      <c r="A64" s="26">
        <v>61</v>
      </c>
      <c r="B64" s="105" t="s">
        <v>39</v>
      </c>
      <c r="C64" s="5"/>
      <c r="D64" s="27">
        <f>VLOOKUP(B64,Lagorce!$B$5:$I$99,8,0)</f>
        <v>0</v>
      </c>
      <c r="E64" s="10">
        <f>VLOOKUP(B64,Tarnos!$B$5:$I$99,8,0)</f>
        <v>0</v>
      </c>
      <c r="F64" s="10">
        <f>VLOOKUP(B64,Perpezac!$B$5:$I$99,8,0)</f>
        <v>0</v>
      </c>
      <c r="G64" s="27">
        <f>VLOOKUP(B64,Coutras!$B$5:$I$100,8,0)</f>
        <v>0</v>
      </c>
      <c r="H64" s="27">
        <f>VLOOKUP(B64,Courpiac!$B$5:$I$100,8,0)</f>
        <v>0</v>
      </c>
      <c r="I64" s="27">
        <f>VLOOKUP(B64,Brive!$B$5:$I$100,8,0)</f>
        <v>0</v>
      </c>
      <c r="J64" s="27">
        <f>VLOOKUP(B64,'Lagorce 2'!$B$5:$I$100,8,0)</f>
        <v>0</v>
      </c>
      <c r="K64" s="27">
        <f>VLOOKUP(B64,Tarnos2!$B$5:$I$100,8,0)</f>
        <v>0</v>
      </c>
      <c r="L64" s="16">
        <f t="shared" si="1"/>
        <v>0</v>
      </c>
      <c r="M64" s="67"/>
      <c r="N64" s="1"/>
      <c r="O64" s="1"/>
    </row>
    <row r="65" spans="1:15" ht="20.95">
      <c r="A65" s="26">
        <v>62</v>
      </c>
      <c r="B65" s="105" t="s">
        <v>75</v>
      </c>
      <c r="C65" s="5"/>
      <c r="D65" s="27">
        <f>VLOOKUP(B65,Lagorce!$B$5:$I$99,8,0)</f>
        <v>0</v>
      </c>
      <c r="E65" s="10">
        <f>VLOOKUP(B65,Tarnos!$B$5:$I$99,8,0)</f>
        <v>0</v>
      </c>
      <c r="F65" s="10">
        <f>VLOOKUP(B65,Perpezac!$B$5:$I$99,8,0)</f>
        <v>0</v>
      </c>
      <c r="G65" s="27">
        <f>VLOOKUP(B65,Coutras!$B$5:$I$100,8,0)</f>
        <v>0</v>
      </c>
      <c r="H65" s="27">
        <f>VLOOKUP(B65,Courpiac!$B$5:$I$100,8,0)</f>
        <v>0</v>
      </c>
      <c r="I65" s="27">
        <f>VLOOKUP(B65,Brive!$B$5:$I$100,8,0)</f>
        <v>0</v>
      </c>
      <c r="J65" s="27">
        <f>VLOOKUP(B65,'Lagorce 2'!$B$5:$I$100,8,0)</f>
        <v>0</v>
      </c>
      <c r="K65" s="27">
        <f>VLOOKUP(B65,Tarnos2!$B$5:$I$100,8,0)</f>
        <v>0</v>
      </c>
      <c r="L65" s="16">
        <f t="shared" si="1"/>
        <v>0</v>
      </c>
      <c r="M65" s="67"/>
      <c r="N65" s="1"/>
      <c r="O65" s="1"/>
    </row>
    <row r="66" spans="1:15" ht="20.95">
      <c r="A66" s="26">
        <v>63</v>
      </c>
      <c r="B66" s="105" t="s">
        <v>18</v>
      </c>
      <c r="C66" s="5"/>
      <c r="D66" s="27">
        <f>VLOOKUP(B66,Lagorce!$B$5:$I$99,8,0)</f>
        <v>0</v>
      </c>
      <c r="E66" s="10">
        <f>VLOOKUP(B66,Tarnos!$B$5:$I$99,8,0)</f>
        <v>0</v>
      </c>
      <c r="F66" s="10">
        <f>VLOOKUP(B66,Perpezac!$B$5:$I$99,8,0)</f>
        <v>0</v>
      </c>
      <c r="G66" s="27">
        <f>VLOOKUP(B66,Coutras!$B$5:$I$100,8,0)</f>
        <v>0</v>
      </c>
      <c r="H66" s="27">
        <f>VLOOKUP(B66,Courpiac!$B$5:$I$100,8,0)</f>
        <v>0</v>
      </c>
      <c r="I66" s="27">
        <f>VLOOKUP(B66,Brive!$B$5:$I$100,8,0)</f>
        <v>0</v>
      </c>
      <c r="J66" s="27">
        <f>VLOOKUP(B66,'Lagorce 2'!$B$5:$I$100,8,0)</f>
        <v>0</v>
      </c>
      <c r="K66" s="27">
        <f>VLOOKUP(B66,Tarnos2!$B$5:$I$100,8,0)</f>
        <v>0</v>
      </c>
      <c r="L66" s="16">
        <f t="shared" si="1"/>
        <v>0</v>
      </c>
      <c r="M66" s="67"/>
      <c r="N66" s="1"/>
      <c r="O66" s="1"/>
    </row>
    <row r="67" spans="1:15" ht="20.95">
      <c r="A67" s="26">
        <v>64</v>
      </c>
      <c r="B67" s="105" t="s">
        <v>42</v>
      </c>
      <c r="C67" s="5"/>
      <c r="D67" s="27">
        <f>VLOOKUP(B67,Lagorce!$B$5:$I$99,8,0)</f>
        <v>0</v>
      </c>
      <c r="E67" s="10">
        <f>VLOOKUP(B67,Tarnos!$B$5:$I$99,8,0)</f>
        <v>0</v>
      </c>
      <c r="F67" s="10">
        <f>VLOOKUP(B67,Perpezac!$B$5:$I$99,8,0)</f>
        <v>0</v>
      </c>
      <c r="G67" s="27">
        <f>VLOOKUP(B67,Coutras!$B$5:$I$100,8,0)</f>
        <v>0</v>
      </c>
      <c r="H67" s="27">
        <f>VLOOKUP(B67,Courpiac!$B$5:$I$100,8,0)</f>
        <v>0</v>
      </c>
      <c r="I67" s="27">
        <f>VLOOKUP(B67,Brive!$B$5:$I$100,8,0)</f>
        <v>0</v>
      </c>
      <c r="J67" s="27">
        <f>VLOOKUP(B67,'Lagorce 2'!$B$5:$I$100,8,0)</f>
        <v>0</v>
      </c>
      <c r="K67" s="27">
        <f>VLOOKUP(B67,Tarnos2!$B$5:$I$100,8,0)</f>
        <v>0</v>
      </c>
      <c r="L67" s="16">
        <f t="shared" si="1"/>
        <v>0</v>
      </c>
      <c r="M67" s="67"/>
      <c r="N67" s="1"/>
      <c r="O67" s="1"/>
    </row>
    <row r="68" spans="1:15" ht="20.95">
      <c r="A68" s="26">
        <v>65</v>
      </c>
      <c r="B68" s="105" t="s">
        <v>66</v>
      </c>
      <c r="C68" s="4"/>
      <c r="D68" s="27">
        <f>VLOOKUP(B68,Lagorce!$B$5:$I$99,8,0)</f>
        <v>0</v>
      </c>
      <c r="E68" s="10">
        <f>VLOOKUP(B68,Tarnos!$B$5:$I$99,8,0)</f>
        <v>0</v>
      </c>
      <c r="F68" s="10">
        <f>VLOOKUP(B68,Perpezac!$B$5:$I$99,8,0)</f>
        <v>0</v>
      </c>
      <c r="G68" s="27">
        <f>VLOOKUP(B68,Coutras!$B$5:$I$100,8,0)</f>
        <v>0</v>
      </c>
      <c r="H68" s="27">
        <f>VLOOKUP(B68,Courpiac!$B$5:$I$100,8,0)</f>
        <v>0</v>
      </c>
      <c r="I68" s="27">
        <f>VLOOKUP(B68,Brive!$B$5:$I$100,8,0)</f>
        <v>0</v>
      </c>
      <c r="J68" s="27">
        <f>VLOOKUP(B68,'Lagorce 2'!$B$5:$I$100,8,0)</f>
        <v>0</v>
      </c>
      <c r="K68" s="27">
        <f>VLOOKUP(B68,Tarnos2!$B$5:$I$100,8,0)</f>
        <v>0</v>
      </c>
      <c r="L68" s="16">
        <f t="shared" ref="L68:L77" si="2">SUM(D68:K68)</f>
        <v>0</v>
      </c>
      <c r="M68" s="67"/>
      <c r="N68" s="1"/>
      <c r="O68" s="1"/>
    </row>
    <row r="69" spans="1:15" ht="20.95">
      <c r="A69" s="26">
        <v>66</v>
      </c>
      <c r="B69" s="105" t="s">
        <v>35</v>
      </c>
      <c r="C69" s="4"/>
      <c r="D69" s="27">
        <f>VLOOKUP(B69,Lagorce!$B$5:$I$99,8,0)</f>
        <v>0</v>
      </c>
      <c r="E69" s="10">
        <f>VLOOKUP(B69,Tarnos!$B$5:$I$99,8,0)</f>
        <v>0</v>
      </c>
      <c r="F69" s="10">
        <f>VLOOKUP(B69,Perpezac!$B$5:$I$99,8,0)</f>
        <v>0</v>
      </c>
      <c r="G69" s="27">
        <f>VLOOKUP(B69,Coutras!$B$5:$I$100,8,0)</f>
        <v>0</v>
      </c>
      <c r="H69" s="27">
        <f>VLOOKUP(B69,Courpiac!$B$5:$I$100,8,0)</f>
        <v>0</v>
      </c>
      <c r="I69" s="27">
        <f>VLOOKUP(B69,Brive!$B$5:$I$100,8,0)</f>
        <v>0</v>
      </c>
      <c r="J69" s="27">
        <f>VLOOKUP(B69,'Lagorce 2'!$B$5:$I$100,8,0)</f>
        <v>0</v>
      </c>
      <c r="K69" s="27">
        <f>VLOOKUP(B69,Tarnos2!$B$5:$I$100,8,0)</f>
        <v>0</v>
      </c>
      <c r="L69" s="16">
        <f t="shared" si="2"/>
        <v>0</v>
      </c>
      <c r="M69" s="67"/>
      <c r="N69" s="1"/>
      <c r="O69" s="1"/>
    </row>
    <row r="70" spans="1:15" ht="20.95">
      <c r="A70" s="26">
        <v>67</v>
      </c>
      <c r="B70" s="105" t="s">
        <v>60</v>
      </c>
      <c r="C70" s="5"/>
      <c r="D70" s="27">
        <f>VLOOKUP(B70,Lagorce!$B$5:$I$99,8,0)</f>
        <v>0</v>
      </c>
      <c r="E70" s="10">
        <f>VLOOKUP(B70,Tarnos!$B$5:$I$99,8,0)</f>
        <v>0</v>
      </c>
      <c r="F70" s="10">
        <f>VLOOKUP(B70,Perpezac!$B$5:$I$99,8,0)</f>
        <v>0</v>
      </c>
      <c r="G70" s="27">
        <f>VLOOKUP(B70,Coutras!$B$5:$I$100,8,0)</f>
        <v>0</v>
      </c>
      <c r="H70" s="27">
        <f>VLOOKUP(B70,Courpiac!$B$5:$I$100,8,0)</f>
        <v>0</v>
      </c>
      <c r="I70" s="27">
        <f>VLOOKUP(B70,Brive!$B$5:$I$100,8,0)</f>
        <v>0</v>
      </c>
      <c r="J70" s="27">
        <f>VLOOKUP(B70,'Lagorce 2'!$B$5:$I$100,8,0)</f>
        <v>0</v>
      </c>
      <c r="K70" s="27">
        <f>VLOOKUP(B70,Tarnos2!$B$5:$I$100,8,0)</f>
        <v>0</v>
      </c>
      <c r="L70" s="16">
        <f t="shared" si="2"/>
        <v>0</v>
      </c>
      <c r="M70" s="67"/>
      <c r="N70" s="1"/>
      <c r="O70" s="1"/>
    </row>
    <row r="71" spans="1:15" ht="20.95">
      <c r="A71" s="26">
        <v>68</v>
      </c>
      <c r="B71" s="105" t="s">
        <v>72</v>
      </c>
      <c r="C71" s="5"/>
      <c r="D71" s="27">
        <f>VLOOKUP(B71,Lagorce!$B$5:$I$99,8,0)</f>
        <v>0</v>
      </c>
      <c r="E71" s="10">
        <f>VLOOKUP(B71,Tarnos!$B$5:$I$99,8,0)</f>
        <v>0</v>
      </c>
      <c r="F71" s="10">
        <f>VLOOKUP(B71,Perpezac!$B$5:$I$99,8,0)</f>
        <v>0</v>
      </c>
      <c r="G71" s="27">
        <f>VLOOKUP(B71,Coutras!$B$5:$I$100,8,0)</f>
        <v>0</v>
      </c>
      <c r="H71" s="27">
        <f>VLOOKUP(B71,Courpiac!$B$5:$I$100,8,0)</f>
        <v>0</v>
      </c>
      <c r="I71" s="27">
        <f>VLOOKUP(B71,Brive!$B$5:$I$100,8,0)</f>
        <v>0</v>
      </c>
      <c r="J71" s="27">
        <f>VLOOKUP(B71,'Lagorce 2'!$B$5:$I$100,8,0)</f>
        <v>0</v>
      </c>
      <c r="K71" s="27">
        <f>VLOOKUP(B71,Tarnos2!$B$5:$I$100,8,0)</f>
        <v>0</v>
      </c>
      <c r="L71" s="16">
        <f t="shared" si="2"/>
        <v>0</v>
      </c>
      <c r="M71" s="67"/>
      <c r="N71" s="1"/>
      <c r="O71" s="1"/>
    </row>
    <row r="72" spans="1:15" ht="20.95">
      <c r="A72" s="26">
        <v>69</v>
      </c>
      <c r="B72" s="105" t="s">
        <v>70</v>
      </c>
      <c r="C72" s="107"/>
      <c r="D72" s="27">
        <f>VLOOKUP(B72,Lagorce!$B$5:$I$99,8,0)</f>
        <v>0</v>
      </c>
      <c r="E72" s="10">
        <f>VLOOKUP(B72,Tarnos!$B$5:$I$99,8,0)</f>
        <v>0</v>
      </c>
      <c r="F72" s="10">
        <f>VLOOKUP(B72,Perpezac!$B$5:$I$99,8,0)</f>
        <v>0</v>
      </c>
      <c r="G72" s="27">
        <f>VLOOKUP(B72,Coutras!$B$5:$I$100,8,0)</f>
        <v>0</v>
      </c>
      <c r="H72" s="27">
        <f>VLOOKUP(B72,Courpiac!$B$5:$I$100,8,0)</f>
        <v>0</v>
      </c>
      <c r="I72" s="27">
        <f>VLOOKUP(B72,Brive!$B$5:$I$100,8,0)</f>
        <v>0</v>
      </c>
      <c r="J72" s="27">
        <f>VLOOKUP(B72,'Lagorce 2'!$B$5:$I$100,8,0)</f>
        <v>0</v>
      </c>
      <c r="K72" s="27">
        <f>VLOOKUP(B72,Tarnos2!$B$5:$I$100,8,0)</f>
        <v>0</v>
      </c>
      <c r="L72" s="16">
        <f t="shared" si="2"/>
        <v>0</v>
      </c>
      <c r="M72" s="67"/>
      <c r="N72" s="1"/>
      <c r="O72" s="1"/>
    </row>
    <row r="73" spans="1:15" ht="20.95">
      <c r="A73" s="26">
        <v>70</v>
      </c>
      <c r="B73" s="105" t="s">
        <v>68</v>
      </c>
      <c r="C73" s="107"/>
      <c r="D73" s="27">
        <f>VLOOKUP(B73,Lagorce!$B$5:$I$99,8,0)</f>
        <v>0</v>
      </c>
      <c r="E73" s="10">
        <f>VLOOKUP(B73,Tarnos!$B$5:$I$99,8,0)</f>
        <v>0</v>
      </c>
      <c r="F73" s="10">
        <f>VLOOKUP(B73,Perpezac!$B$5:$I$99,8,0)</f>
        <v>0</v>
      </c>
      <c r="G73" s="27">
        <f>VLOOKUP(B73,Coutras!$B$5:$I$100,8,0)</f>
        <v>0</v>
      </c>
      <c r="H73" s="27">
        <f>VLOOKUP(B73,Courpiac!$B$5:$I$100,8,0)</f>
        <v>0</v>
      </c>
      <c r="I73" s="27">
        <f>VLOOKUP(B73,Brive!$B$5:$I$100,8,0)</f>
        <v>0</v>
      </c>
      <c r="J73" s="27">
        <f>VLOOKUP(B73,'Lagorce 2'!$B$5:$I$100,8,0)</f>
        <v>0</v>
      </c>
      <c r="K73" s="27">
        <f>VLOOKUP(B73,Tarnos2!$B$5:$I$100,8,0)</f>
        <v>0</v>
      </c>
      <c r="L73" s="16">
        <f t="shared" si="2"/>
        <v>0</v>
      </c>
      <c r="M73" s="67"/>
      <c r="N73" s="1"/>
      <c r="O73" s="1"/>
    </row>
    <row r="74" spans="1:15" ht="20.95">
      <c r="A74" s="26">
        <v>71</v>
      </c>
      <c r="B74" s="105" t="s">
        <v>69</v>
      </c>
      <c r="C74" s="4"/>
      <c r="D74" s="27">
        <f>VLOOKUP(B74,Lagorce!$B$5:$I$99,8,0)</f>
        <v>0</v>
      </c>
      <c r="E74" s="10">
        <f>VLOOKUP(B74,Tarnos!$B$5:$I$99,8,0)</f>
        <v>0</v>
      </c>
      <c r="F74" s="10">
        <f>VLOOKUP(B74,Perpezac!$B$5:$I$99,8,0)</f>
        <v>0</v>
      </c>
      <c r="G74" s="27">
        <f>VLOOKUP(B74,Coutras!$B$5:$I$100,8,0)</f>
        <v>0</v>
      </c>
      <c r="H74" s="27">
        <f>VLOOKUP(B74,Courpiac!$B$5:$I$100,8,0)</f>
        <v>0</v>
      </c>
      <c r="I74" s="27">
        <f>VLOOKUP(B74,Brive!$B$5:$I$100,8,0)</f>
        <v>0</v>
      </c>
      <c r="J74" s="27">
        <f>VLOOKUP(B74,'Lagorce 2'!$B$5:$I$100,8,0)</f>
        <v>0</v>
      </c>
      <c r="K74" s="27">
        <f>VLOOKUP(B74,Tarnos2!$B$5:$I$100,8,0)</f>
        <v>0</v>
      </c>
      <c r="L74" s="16">
        <f t="shared" si="2"/>
        <v>0</v>
      </c>
    </row>
    <row r="75" spans="1:15" ht="20.95">
      <c r="A75" s="26">
        <v>72</v>
      </c>
      <c r="B75" s="105" t="s">
        <v>71</v>
      </c>
      <c r="C75" s="5"/>
      <c r="D75" s="27">
        <f>VLOOKUP(B75,Lagorce!$B$5:$I$99,8,0)</f>
        <v>0</v>
      </c>
      <c r="E75" s="10">
        <f>VLOOKUP(B75,Tarnos!$B$5:$I$99,8,0)</f>
        <v>0</v>
      </c>
      <c r="F75" s="10">
        <f>VLOOKUP(B75,Perpezac!$B$5:$I$99,8,0)</f>
        <v>0</v>
      </c>
      <c r="G75" s="27">
        <f>VLOOKUP(B75,Coutras!$B$5:$I$100,8,0)</f>
        <v>0</v>
      </c>
      <c r="H75" s="27">
        <f>VLOOKUP(B75,Courpiac!$B$5:$I$100,8,0)</f>
        <v>0</v>
      </c>
      <c r="I75" s="27">
        <f>VLOOKUP(B75,Brive!$B$5:$I$100,8,0)</f>
        <v>0</v>
      </c>
      <c r="J75" s="27">
        <f>VLOOKUP(B75,'Lagorce 2'!$B$5:$I$100,8,0)</f>
        <v>0</v>
      </c>
      <c r="K75" s="27">
        <f>VLOOKUP(B75,Tarnos2!$B$5:$I$100,8,0)</f>
        <v>0</v>
      </c>
      <c r="L75" s="16">
        <f t="shared" si="2"/>
        <v>0</v>
      </c>
    </row>
    <row r="76" spans="1:15" ht="20.95">
      <c r="A76" s="26"/>
      <c r="B76" s="105"/>
      <c r="C76" s="4"/>
      <c r="D76" s="27" t="e">
        <f>VLOOKUP(B76,Lagorce!$B$5:$I$99,8,0)</f>
        <v>#N/A</v>
      </c>
      <c r="E76" s="10" t="e">
        <f>VLOOKUP(B76,Tarnos!$B$5:$I$99,8,0)</f>
        <v>#N/A</v>
      </c>
      <c r="F76" s="10" t="e">
        <f>VLOOKUP(B76,Perpezac!$B$5:$I$99,8,0)</f>
        <v>#N/A</v>
      </c>
      <c r="G76" s="27" t="e">
        <f>VLOOKUP(B76,Coutras!$B$5:$I$100,8,0)</f>
        <v>#N/A</v>
      </c>
      <c r="H76" s="27" t="e">
        <f>VLOOKUP(B76,Courpiac!$B$5:$I$100,8,0)</f>
        <v>#N/A</v>
      </c>
      <c r="I76" s="27" t="e">
        <f>VLOOKUP(B76,Brive!$B$5:$I$100,8,0)</f>
        <v>#N/A</v>
      </c>
      <c r="J76" s="27" t="e">
        <f>VLOOKUP(B76,'Lagorce 2'!$B$5:$I$100,8,0)</f>
        <v>#N/A</v>
      </c>
      <c r="K76" s="27" t="e">
        <f>VLOOKUP(B76,Tarnos2!$B$5:$I$100,8,0)</f>
        <v>#N/A</v>
      </c>
      <c r="L76" s="16" t="e">
        <f t="shared" si="2"/>
        <v>#N/A</v>
      </c>
    </row>
    <row r="77" spans="1:15" ht="20.95">
      <c r="A77" s="26"/>
      <c r="B77" s="105"/>
      <c r="C77" s="5"/>
      <c r="D77" s="27" t="e">
        <f>VLOOKUP(B77,Lagorce!$B$5:$I$99,8,0)</f>
        <v>#N/A</v>
      </c>
      <c r="E77" s="10" t="e">
        <f>VLOOKUP(B77,Tarnos!$B$5:$I$99,8,0)</f>
        <v>#N/A</v>
      </c>
      <c r="F77" s="10" t="e">
        <f>VLOOKUP(B77,Perpezac!$B$5:$I$99,8,0)</f>
        <v>#N/A</v>
      </c>
      <c r="G77" s="27" t="e">
        <f>VLOOKUP(B77,Coutras!$B$5:$I$100,8,0)</f>
        <v>#N/A</v>
      </c>
      <c r="H77" s="27" t="e">
        <f>VLOOKUP(B77,Courpiac!$B$5:$I$100,8,0)</f>
        <v>#N/A</v>
      </c>
      <c r="I77" s="27" t="e">
        <f>VLOOKUP(B77,Brive!$B$5:$I$100,8,0)</f>
        <v>#N/A</v>
      </c>
      <c r="J77" s="27" t="e">
        <f>VLOOKUP(B77,'Lagorce 2'!$B$5:$I$100,8,0)</f>
        <v>#N/A</v>
      </c>
      <c r="K77" s="27" t="e">
        <f>VLOOKUP(B77,Tarnos2!$B$5:$I$100,8,0)</f>
        <v>#N/A</v>
      </c>
      <c r="L77" s="16" t="e">
        <f t="shared" si="2"/>
        <v>#N/A</v>
      </c>
    </row>
  </sheetData>
  <sortState ref="B4:L58">
    <sortCondition sortBy="cellColor" ref="B4:B58" dxfId="15"/>
    <sortCondition sortBy="cellColor" ref="B4:B58" dxfId="14"/>
    <sortCondition sortBy="cellColor" ref="B4:B58" dxfId="13"/>
    <sortCondition sortBy="cellColor" ref="B4:B58" dxfId="12"/>
    <sortCondition sortBy="cellColor" ref="B4:B58" dxfId="11"/>
    <sortCondition sortBy="cellColor" ref="B4:B58" dxfId="10"/>
    <sortCondition sortBy="cellColor" ref="B4:B58" dxfId="9"/>
    <sortCondition sortBy="cellColor" ref="B4:B58" dxfId="8"/>
    <sortCondition sortBy="cellColor" ref="B4:B58" dxfId="7"/>
    <sortCondition sortBy="cellColor" ref="B4:B58" dxfId="6"/>
    <sortCondition sortBy="cellColor" ref="B4:B58" dxfId="5"/>
    <sortCondition descending="1" ref="L4:L58"/>
  </sortState>
  <mergeCells count="1">
    <mergeCell ref="B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Lagorce</vt:lpstr>
      <vt:lpstr>Tarnos</vt:lpstr>
      <vt:lpstr>Perpezac</vt:lpstr>
      <vt:lpstr>Coutras</vt:lpstr>
      <vt:lpstr>Courpiac</vt:lpstr>
      <vt:lpstr>Brive</vt:lpstr>
      <vt:lpstr>Lagorce 2</vt:lpstr>
      <vt:lpstr>Tarnos2</vt:lpstr>
      <vt:lpstr>catégories</vt:lpstr>
      <vt:lpstr>scratch</vt:lpstr>
      <vt:lpstr>handicap</vt:lpstr>
      <vt:lpstr>Feuil2</vt:lpstr>
      <vt:lpstr>J999999999999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loulou</dc:creator>
  <cp:lastModifiedBy>loulou</cp:lastModifiedBy>
  <cp:lastPrinted>2012-02-27T22:32:15Z</cp:lastPrinted>
  <dcterms:created xsi:type="dcterms:W3CDTF">2010-07-04T13:52:04Z</dcterms:created>
  <dcterms:modified xsi:type="dcterms:W3CDTF">2012-09-18T20:54:31Z</dcterms:modified>
</cp:coreProperties>
</file>